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X:\dev\Build\Staging\Common\Examples\"/>
    </mc:Choice>
  </mc:AlternateContent>
  <xr:revisionPtr revIDLastSave="0" documentId="13_ncr:1_{25752025-7D39-4AE2-9297-BFCA4B154534}" xr6:coauthVersionLast="47" xr6:coauthVersionMax="47" xr10:uidLastSave="{00000000-0000-0000-0000-000000000000}"/>
  <bookViews>
    <workbookView xWindow="11355" yWindow="1590" windowWidth="26460" windowHeight="17640" xr2:uid="{00000000-000D-0000-FFFF-FFFF00000000}"/>
  </bookViews>
  <sheets>
    <sheet name="Welcome" sheetId="2" r:id="rId1"/>
    <sheet name="Page 2" sheetId="3" r:id="rId2"/>
    <sheet name="Page 3" sheetId="4" r:id="rId3"/>
    <sheet name="Page 4" sheetId="5" r:id="rId4"/>
    <sheet name="Page 5" sheetId="6" r:id="rId5"/>
    <sheet name="Page 6" sheetId="7" r:id="rId6"/>
    <sheet name="Page 7 " sheetId="8" r:id="rId7"/>
    <sheet name="RiskAMPChartData" sheetId="12" state="veryHidden" r:id="rId8"/>
    <sheet name="Page 8" sheetId="11" r:id="rId9"/>
    <sheet name="Page 9" sheetId="10" r:id="rId10"/>
    <sheet name="Page  10" sheetId="13" r:id="rId11"/>
    <sheet name="Page  11" sheetId="14" r:id="rId12"/>
    <sheet name="Page  12" sheetId="15" r:id="rId13"/>
    <sheet name="Page  13" sheetId="17" r:id="rId14"/>
    <sheet name="Page  14" sheetId="18" r:id="rId15"/>
    <sheet name="Page  15" sheetId="19" r:id="rId16"/>
    <sheet name="Page  16" sheetId="20" r:id="rId17"/>
    <sheet name="Page  17" sheetId="21" r:id="rId18"/>
    <sheet name="Page  18" sheetId="22"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9" l="1"/>
  <c r="I4" i="19" s="1"/>
  <c r="I5" i="19" s="1"/>
  <c r="I6" i="19" s="1"/>
  <c r="I7" i="19" s="1"/>
  <c r="I8" i="19" s="1"/>
  <c r="I9" i="19" s="1"/>
  <c r="I10" i="19" s="1"/>
  <c r="I11" i="19" s="1"/>
  <c r="I12" i="19" s="1"/>
  <c r="I13" i="19" s="1"/>
  <c r="I14" i="19" s="1"/>
  <c r="I15" i="19" s="1"/>
  <c r="I16" i="19" s="1"/>
  <c r="I17" i="19" s="1"/>
  <c r="I18" i="19" s="1"/>
  <c r="M13" i="15"/>
  <c r="M15" i="17"/>
  <c r="M12" i="17"/>
  <c r="M6" i="14"/>
  <c r="M14" i="17"/>
  <c r="M13" i="17"/>
  <c r="M12" i="15"/>
  <c r="M15" i="15"/>
  <c r="K6" i="14"/>
  <c r="L6" i="14"/>
  <c r="M14" i="15"/>
  <c r="F2" i="12"/>
  <c r="E4" i="12"/>
  <c r="C12" i="12"/>
  <c r="D12" i="12"/>
  <c r="F6" i="12"/>
  <c r="E5" i="12"/>
  <c r="L18" i="7"/>
  <c r="L18" i="5"/>
  <c r="C10" i="12"/>
  <c r="F14" i="12"/>
  <c r="C4" i="12"/>
  <c r="N12" i="6"/>
  <c r="D7" i="12"/>
  <c r="F5" i="12"/>
  <c r="F4" i="12"/>
  <c r="F8" i="12"/>
  <c r="L20" i="7"/>
  <c r="F12" i="12"/>
  <c r="J9" i="5"/>
  <c r="K4" i="11"/>
  <c r="E8" i="12"/>
  <c r="C8" i="12"/>
  <c r="C9" i="12"/>
  <c r="E3" i="12"/>
  <c r="E7" i="12"/>
  <c r="L21" i="6"/>
  <c r="K6" i="11"/>
  <c r="F1" i="12"/>
  <c r="J7" i="5"/>
  <c r="I12" i="3"/>
  <c r="L20" i="5"/>
  <c r="J5" i="5"/>
  <c r="L18" i="6"/>
  <c r="C5" i="12"/>
  <c r="D3" i="12"/>
  <c r="C11" i="12"/>
  <c r="D5" i="12"/>
  <c r="F10" i="12"/>
  <c r="D6" i="12"/>
  <c r="F13" i="12"/>
  <c r="K5" i="11"/>
  <c r="I8" i="3"/>
  <c r="E15" i="12"/>
  <c r="K15" i="11"/>
  <c r="L21" i="7"/>
  <c r="D14" i="12"/>
  <c r="L20" i="6"/>
  <c r="E13" i="12"/>
  <c r="L21" i="5"/>
  <c r="E17" i="12"/>
  <c r="F11" i="12"/>
  <c r="C7" i="12"/>
  <c r="D2" i="12"/>
  <c r="D15" i="12"/>
  <c r="I8" i="4"/>
  <c r="C14" i="12"/>
  <c r="F9" i="12"/>
  <c r="C6" i="12"/>
  <c r="K18" i="11"/>
  <c r="C3" i="12"/>
  <c r="B1" i="12" a="1"/>
  <c r="J13" i="5"/>
  <c r="D13" i="12"/>
  <c r="D11" i="12"/>
  <c r="E12" i="12"/>
  <c r="D9" i="12"/>
  <c r="J14" i="5"/>
  <c r="C13" i="12"/>
  <c r="K14" i="11"/>
  <c r="E2" i="12"/>
  <c r="E6" i="12"/>
  <c r="E10" i="12"/>
  <c r="C1" i="12"/>
  <c r="E14" i="12"/>
  <c r="I12" i="4"/>
  <c r="A1" i="12" a="1"/>
  <c r="C15" i="12"/>
  <c r="J12" i="5"/>
  <c r="E11" i="12"/>
  <c r="E1" i="12"/>
  <c r="J11" i="5"/>
  <c r="D8" i="12"/>
  <c r="J10" i="5"/>
  <c r="J8" i="5"/>
  <c r="K17" i="11"/>
  <c r="D10" i="12"/>
  <c r="F3" i="12"/>
  <c r="F7" i="12"/>
  <c r="E9" i="12"/>
  <c r="D1" i="12"/>
  <c r="J6" i="5"/>
  <c r="I5" i="13"/>
  <c r="F15" i="12"/>
  <c r="D4" i="12"/>
  <c r="N7" i="6"/>
  <c r="C2" i="12"/>
  <c r="A6" i="12" l="1"/>
  <c r="A12" i="12"/>
  <c r="A18" i="12"/>
  <c r="A24" i="12"/>
  <c r="A30" i="12"/>
  <c r="A36" i="12"/>
  <c r="A42" i="12"/>
  <c r="A48" i="12"/>
  <c r="A54" i="12"/>
  <c r="A60" i="12"/>
  <c r="A66" i="12"/>
  <c r="A72" i="12"/>
  <c r="A78" i="12"/>
  <c r="A84" i="12"/>
  <c r="A90" i="12"/>
  <c r="A96" i="12"/>
  <c r="A102" i="12"/>
  <c r="A108" i="12"/>
  <c r="A114" i="12"/>
  <c r="A120" i="12"/>
  <c r="A126" i="12"/>
  <c r="A132" i="12"/>
  <c r="A138" i="12"/>
  <c r="A144" i="12"/>
  <c r="A150" i="12"/>
  <c r="A156" i="12"/>
  <c r="A162" i="12"/>
  <c r="A168" i="12"/>
  <c r="A174" i="12"/>
  <c r="A1" i="12"/>
  <c r="A7" i="12"/>
  <c r="A13" i="12"/>
  <c r="A19" i="12"/>
  <c r="A25" i="12"/>
  <c r="A31" i="12"/>
  <c r="A37" i="12"/>
  <c r="A43" i="12"/>
  <c r="A49" i="12"/>
  <c r="A55" i="12"/>
  <c r="A61" i="12"/>
  <c r="A67" i="12"/>
  <c r="A73" i="12"/>
  <c r="A79" i="12"/>
  <c r="A85" i="12"/>
  <c r="A91" i="12"/>
  <c r="A97" i="12"/>
  <c r="A103" i="12"/>
  <c r="A109" i="12"/>
  <c r="A115" i="12"/>
  <c r="A121" i="12"/>
  <c r="A127" i="12"/>
  <c r="A133" i="12"/>
  <c r="A139" i="12"/>
  <c r="A145" i="12"/>
  <c r="A151" i="12"/>
  <c r="A157" i="12"/>
  <c r="A163" i="12"/>
  <c r="A169" i="12"/>
  <c r="A175" i="12"/>
  <c r="A181" i="12"/>
  <c r="A187" i="12"/>
  <c r="A193" i="12"/>
  <c r="A199" i="12"/>
  <c r="A205" i="12"/>
  <c r="A211" i="12"/>
  <c r="A217" i="12"/>
  <c r="A223" i="12"/>
  <c r="A229" i="12"/>
  <c r="A235" i="12"/>
  <c r="A241" i="12"/>
  <c r="A247" i="12"/>
  <c r="A253" i="12"/>
  <c r="A259" i="12"/>
  <c r="A265" i="12"/>
  <c r="A271" i="12"/>
  <c r="A277" i="12"/>
  <c r="A283" i="12"/>
  <c r="A289" i="12"/>
  <c r="A295" i="12"/>
  <c r="A301" i="12"/>
  <c r="A307" i="12"/>
  <c r="A313" i="12"/>
  <c r="A2" i="12"/>
  <c r="A8" i="12"/>
  <c r="A14" i="12"/>
  <c r="A20" i="12"/>
  <c r="A26" i="12"/>
  <c r="A32" i="12"/>
  <c r="A38" i="12"/>
  <c r="A44" i="12"/>
  <c r="A50" i="12"/>
  <c r="A56" i="12"/>
  <c r="A62" i="12"/>
  <c r="A68" i="12"/>
  <c r="A74" i="12"/>
  <c r="A80" i="12"/>
  <c r="A86" i="12"/>
  <c r="A92" i="12"/>
  <c r="A98" i="12"/>
  <c r="A104" i="12"/>
  <c r="A110" i="12"/>
  <c r="A116" i="12"/>
  <c r="A122" i="12"/>
  <c r="A128" i="12"/>
  <c r="A134" i="12"/>
  <c r="A140" i="12"/>
  <c r="A146" i="12"/>
  <c r="A152" i="12"/>
  <c r="A158" i="12"/>
  <c r="A164" i="12"/>
  <c r="A170" i="12"/>
  <c r="A176" i="12"/>
  <c r="A182" i="12"/>
  <c r="A188" i="12"/>
  <c r="A194" i="12"/>
  <c r="A200" i="12"/>
  <c r="A206" i="12"/>
  <c r="A212" i="12"/>
  <c r="A218" i="12"/>
  <c r="A224" i="12"/>
  <c r="A230" i="12"/>
  <c r="A236" i="12"/>
  <c r="A242" i="12"/>
  <c r="A248" i="12"/>
  <c r="A254" i="12"/>
  <c r="A260" i="12"/>
  <c r="A266" i="12"/>
  <c r="A272" i="12"/>
  <c r="A278" i="12"/>
  <c r="A284" i="12"/>
  <c r="A290" i="12"/>
  <c r="A3" i="12"/>
  <c r="A9" i="12"/>
  <c r="A15" i="12"/>
  <c r="A21" i="12"/>
  <c r="A27" i="12"/>
  <c r="A33" i="12"/>
  <c r="A39" i="12"/>
  <c r="A45" i="12"/>
  <c r="A51" i="12"/>
  <c r="A57" i="12"/>
  <c r="A63" i="12"/>
  <c r="A69" i="12"/>
  <c r="A75" i="12"/>
  <c r="A81" i="12"/>
  <c r="A87" i="12"/>
  <c r="A93" i="12"/>
  <c r="A99" i="12"/>
  <c r="A105" i="12"/>
  <c r="A111" i="12"/>
  <c r="A117" i="12"/>
  <c r="A123" i="12"/>
  <c r="A129" i="12"/>
  <c r="A135" i="12"/>
  <c r="A141" i="12"/>
  <c r="A147" i="12"/>
  <c r="A153" i="12"/>
  <c r="A159" i="12"/>
  <c r="A165" i="12"/>
  <c r="A171" i="12"/>
  <c r="A177" i="12"/>
  <c r="A183" i="12"/>
  <c r="A189" i="12"/>
  <c r="A195" i="12"/>
  <c r="A201" i="12"/>
  <c r="A207" i="12"/>
  <c r="A213" i="12"/>
  <c r="A219" i="12"/>
  <c r="A225" i="12"/>
  <c r="A231" i="12"/>
  <c r="A237" i="12"/>
  <c r="A243" i="12"/>
  <c r="A249" i="12"/>
  <c r="A255" i="12"/>
  <c r="A261" i="12"/>
  <c r="A267" i="12"/>
  <c r="A273" i="12"/>
  <c r="A4" i="12"/>
  <c r="A10" i="12"/>
  <c r="A16" i="12"/>
  <c r="A22" i="12"/>
  <c r="A28" i="12"/>
  <c r="A34" i="12"/>
  <c r="A40" i="12"/>
  <c r="A46" i="12"/>
  <c r="A52" i="12"/>
  <c r="A58" i="12"/>
  <c r="A64" i="12"/>
  <c r="A70" i="12"/>
  <c r="A76" i="12"/>
  <c r="A82" i="12"/>
  <c r="A88" i="12"/>
  <c r="A94" i="12"/>
  <c r="A100" i="12"/>
  <c r="A106" i="12"/>
  <c r="A112" i="12"/>
  <c r="A118" i="12"/>
  <c r="A124" i="12"/>
  <c r="A130" i="12"/>
  <c r="A136" i="12"/>
  <c r="A142" i="12"/>
  <c r="A148" i="12"/>
  <c r="A154" i="12"/>
  <c r="A160" i="12"/>
  <c r="A166" i="12"/>
  <c r="A172" i="12"/>
  <c r="A178" i="12"/>
  <c r="A184" i="12"/>
  <c r="A190" i="12"/>
  <c r="A196" i="12"/>
  <c r="A202" i="12"/>
  <c r="A208" i="12"/>
  <c r="A214" i="12"/>
  <c r="A220" i="12"/>
  <c r="A226" i="12"/>
  <c r="A232" i="12"/>
  <c r="A238" i="12"/>
  <c r="A244" i="12"/>
  <c r="A250" i="12"/>
  <c r="A256" i="12"/>
  <c r="A262" i="12"/>
  <c r="A268" i="12"/>
  <c r="A274" i="12"/>
  <c r="A280" i="12"/>
  <c r="A286" i="12"/>
  <c r="A292" i="12"/>
  <c r="A298" i="12"/>
  <c r="A304" i="12"/>
  <c r="A310" i="12"/>
  <c r="A316" i="12"/>
  <c r="A322" i="12"/>
  <c r="A328" i="12"/>
  <c r="A334" i="12"/>
  <c r="A340" i="12"/>
  <c r="A346" i="12"/>
  <c r="A352" i="12"/>
  <c r="A358" i="12"/>
  <c r="A364" i="12"/>
  <c r="A370" i="12"/>
  <c r="A376" i="12"/>
  <c r="A382" i="12"/>
  <c r="A388" i="12"/>
  <c r="A394" i="12"/>
  <c r="A400" i="12"/>
  <c r="A406" i="12"/>
  <c r="A412" i="12"/>
  <c r="A418" i="12"/>
  <c r="A424" i="12"/>
  <c r="A430" i="12"/>
  <c r="A436" i="12"/>
  <c r="A442" i="12"/>
  <c r="A448" i="12"/>
  <c r="A454" i="12"/>
  <c r="A460" i="12"/>
  <c r="A466" i="12"/>
  <c r="A472" i="12"/>
  <c r="A478" i="12"/>
  <c r="A484" i="12"/>
  <c r="A490" i="12"/>
  <c r="A496" i="12"/>
  <c r="A215" i="12"/>
  <c r="A227" i="12"/>
  <c r="A5" i="12"/>
  <c r="A11" i="12"/>
  <c r="A17" i="12"/>
  <c r="A23" i="12"/>
  <c r="A29" i="12"/>
  <c r="A35" i="12"/>
  <c r="A41" i="12"/>
  <c r="A47" i="12"/>
  <c r="A53" i="12"/>
  <c r="A59" i="12"/>
  <c r="A65" i="12"/>
  <c r="A71" i="12"/>
  <c r="A77" i="12"/>
  <c r="A83" i="12"/>
  <c r="A89" i="12"/>
  <c r="A95" i="12"/>
  <c r="A101" i="12"/>
  <c r="A107" i="12"/>
  <c r="A113" i="12"/>
  <c r="A119" i="12"/>
  <c r="A125" i="12"/>
  <c r="A131" i="12"/>
  <c r="A137" i="12"/>
  <c r="A143" i="12"/>
  <c r="A149" i="12"/>
  <c r="A155" i="12"/>
  <c r="A161" i="12"/>
  <c r="A167" i="12"/>
  <c r="A173" i="12"/>
  <c r="A179" i="12"/>
  <c r="A185" i="12"/>
  <c r="A191" i="12"/>
  <c r="A197" i="12"/>
  <c r="A203" i="12"/>
  <c r="A209" i="12"/>
  <c r="A221" i="12"/>
  <c r="A180" i="12"/>
  <c r="A216" i="12"/>
  <c r="A240" i="12"/>
  <c r="A258" i="12"/>
  <c r="A276" i="12"/>
  <c r="A288" i="12"/>
  <c r="A299" i="12"/>
  <c r="A308" i="12"/>
  <c r="A317" i="12"/>
  <c r="A324" i="12"/>
  <c r="A331" i="12"/>
  <c r="A338" i="12"/>
  <c r="A345" i="12"/>
  <c r="A353" i="12"/>
  <c r="A360" i="12"/>
  <c r="A367" i="12"/>
  <c r="A374" i="12"/>
  <c r="A381" i="12"/>
  <c r="A389" i="12"/>
  <c r="A396" i="12"/>
  <c r="A403" i="12"/>
  <c r="A410" i="12"/>
  <c r="A417" i="12"/>
  <c r="A425" i="12"/>
  <c r="A432" i="12"/>
  <c r="A439" i="12"/>
  <c r="A446" i="12"/>
  <c r="A453" i="12"/>
  <c r="A461" i="12"/>
  <c r="A468" i="12"/>
  <c r="A475" i="12"/>
  <c r="A497" i="12"/>
  <c r="A499" i="12"/>
  <c r="A457" i="12"/>
  <c r="A471" i="12"/>
  <c r="A493" i="12"/>
  <c r="A186" i="12"/>
  <c r="A222" i="12"/>
  <c r="A245" i="12"/>
  <c r="A263" i="12"/>
  <c r="A279" i="12"/>
  <c r="A291" i="12"/>
  <c r="A300" i="12"/>
  <c r="A309" i="12"/>
  <c r="A318" i="12"/>
  <c r="A325" i="12"/>
  <c r="A332" i="12"/>
  <c r="A339" i="12"/>
  <c r="A347" i="12"/>
  <c r="A354" i="12"/>
  <c r="A361" i="12"/>
  <c r="A368" i="12"/>
  <c r="A375" i="12"/>
  <c r="A383" i="12"/>
  <c r="A390" i="12"/>
  <c r="A397" i="12"/>
  <c r="A404" i="12"/>
  <c r="A411" i="12"/>
  <c r="A419" i="12"/>
  <c r="A426" i="12"/>
  <c r="A433" i="12"/>
  <c r="A440" i="12"/>
  <c r="A447" i="12"/>
  <c r="A455" i="12"/>
  <c r="A476" i="12"/>
  <c r="A192" i="12"/>
  <c r="A228" i="12"/>
  <c r="A246" i="12"/>
  <c r="A264" i="12"/>
  <c r="A281" i="12"/>
  <c r="A293" i="12"/>
  <c r="A302" i="12"/>
  <c r="A311" i="12"/>
  <c r="A319" i="12"/>
  <c r="A326" i="12"/>
  <c r="A333" i="12"/>
  <c r="A341" i="12"/>
  <c r="A348" i="12"/>
  <c r="A355" i="12"/>
  <c r="A362" i="12"/>
  <c r="A369" i="12"/>
  <c r="A377" i="12"/>
  <c r="A384" i="12"/>
  <c r="A391" i="12"/>
  <c r="A398" i="12"/>
  <c r="A405" i="12"/>
  <c r="A413" i="12"/>
  <c r="A420" i="12"/>
  <c r="A427" i="12"/>
  <c r="A434" i="12"/>
  <c r="A441" i="12"/>
  <c r="A449" i="12"/>
  <c r="A456" i="12"/>
  <c r="A463" i="12"/>
  <c r="A485" i="12"/>
  <c r="A198" i="12"/>
  <c r="A233" i="12"/>
  <c r="A251" i="12"/>
  <c r="A269" i="12"/>
  <c r="A282" i="12"/>
  <c r="A294" i="12"/>
  <c r="A303" i="12"/>
  <c r="A312" i="12"/>
  <c r="A320" i="12"/>
  <c r="A327" i="12"/>
  <c r="A335" i="12"/>
  <c r="A342" i="12"/>
  <c r="A349" i="12"/>
  <c r="A356" i="12"/>
  <c r="A363" i="12"/>
  <c r="A371" i="12"/>
  <c r="A378" i="12"/>
  <c r="A385" i="12"/>
  <c r="A392" i="12"/>
  <c r="A399" i="12"/>
  <c r="A407" i="12"/>
  <c r="A414" i="12"/>
  <c r="A421" i="12"/>
  <c r="A428" i="12"/>
  <c r="A435" i="12"/>
  <c r="A443" i="12"/>
  <c r="A479" i="12"/>
  <c r="A204" i="12"/>
  <c r="A234" i="12"/>
  <c r="A252" i="12"/>
  <c r="A270" i="12"/>
  <c r="A285" i="12"/>
  <c r="A296" i="12"/>
  <c r="A305" i="12"/>
  <c r="A314" i="12"/>
  <c r="A321" i="12"/>
  <c r="A329" i="12"/>
  <c r="A336" i="12"/>
  <c r="A343" i="12"/>
  <c r="A350" i="12"/>
  <c r="A357" i="12"/>
  <c r="A365" i="12"/>
  <c r="A372" i="12"/>
  <c r="A379" i="12"/>
  <c r="A386" i="12"/>
  <c r="A393" i="12"/>
  <c r="A401" i="12"/>
  <c r="A408" i="12"/>
  <c r="A415" i="12"/>
  <c r="A422" i="12"/>
  <c r="A429" i="12"/>
  <c r="A437" i="12"/>
  <c r="A444" i="12"/>
  <c r="A451" i="12"/>
  <c r="A458" i="12"/>
  <c r="A465" i="12"/>
  <c r="A473" i="12"/>
  <c r="A480" i="12"/>
  <c r="A487" i="12"/>
  <c r="A494" i="12"/>
  <c r="A275" i="12"/>
  <c r="A297" i="12"/>
  <c r="A306" i="12"/>
  <c r="A315" i="12"/>
  <c r="A323" i="12"/>
  <c r="A330" i="12"/>
  <c r="A337" i="12"/>
  <c r="A344" i="12"/>
  <c r="A351" i="12"/>
  <c r="A359" i="12"/>
  <c r="A366" i="12"/>
  <c r="A380" i="12"/>
  <c r="A387" i="12"/>
  <c r="A395" i="12"/>
  <c r="A402" i="12"/>
  <c r="A409" i="12"/>
  <c r="A416" i="12"/>
  <c r="A423" i="12"/>
  <c r="A431" i="12"/>
  <c r="A438" i="12"/>
  <c r="A445" i="12"/>
  <c r="A452" i="12"/>
  <c r="A459" i="12"/>
  <c r="A467" i="12"/>
  <c r="A474" i="12"/>
  <c r="A481" i="12"/>
  <c r="A488" i="12"/>
  <c r="A495" i="12"/>
  <c r="A482" i="12"/>
  <c r="A489" i="12"/>
  <c r="A462" i="12"/>
  <c r="A469" i="12"/>
  <c r="A483" i="12"/>
  <c r="A491" i="12"/>
  <c r="A498" i="12"/>
  <c r="A470" i="12"/>
  <c r="A477" i="12"/>
  <c r="A492" i="12"/>
  <c r="A450" i="12"/>
  <c r="A464" i="12"/>
  <c r="A486" i="12"/>
  <c r="A500" i="12"/>
  <c r="A210" i="12"/>
  <c r="A239" i="12"/>
  <c r="A257" i="12"/>
  <c r="A287" i="12"/>
  <c r="A373" i="12"/>
  <c r="B6" i="12"/>
  <c r="B12" i="12"/>
  <c r="B18" i="12"/>
  <c r="B24" i="12"/>
  <c r="B30" i="12"/>
  <c r="B36" i="12"/>
  <c r="B42" i="12"/>
  <c r="B48" i="12"/>
  <c r="B54" i="12"/>
  <c r="B60" i="12"/>
  <c r="B66" i="12"/>
  <c r="B78" i="12"/>
  <c r="B1" i="12"/>
  <c r="B7" i="12"/>
  <c r="B13" i="12"/>
  <c r="B19" i="12"/>
  <c r="B25" i="12"/>
  <c r="B31" i="12"/>
  <c r="B37" i="12"/>
  <c r="B43" i="12"/>
  <c r="B49" i="12"/>
  <c r="B55" i="12"/>
  <c r="B61" i="12"/>
  <c r="B67" i="12"/>
  <c r="B73" i="12"/>
  <c r="B79" i="12"/>
  <c r="B85" i="12"/>
  <c r="B91" i="12"/>
  <c r="B97" i="12"/>
  <c r="B103" i="12"/>
  <c r="B109" i="12"/>
  <c r="B115" i="12"/>
  <c r="B121" i="12"/>
  <c r="B127" i="12"/>
  <c r="B133" i="12"/>
  <c r="B139" i="12"/>
  <c r="B145" i="12"/>
  <c r="B151" i="12"/>
  <c r="B157" i="12"/>
  <c r="B163" i="12"/>
  <c r="B169" i="12"/>
  <c r="B175" i="12"/>
  <c r="B181" i="12"/>
  <c r="B187" i="12"/>
  <c r="B193" i="12"/>
  <c r="B199" i="12"/>
  <c r="B205" i="12"/>
  <c r="B2" i="12"/>
  <c r="B8" i="12"/>
  <c r="B14" i="12"/>
  <c r="B20" i="12"/>
  <c r="B26" i="12"/>
  <c r="B32" i="12"/>
  <c r="B38" i="12"/>
  <c r="B44" i="12"/>
  <c r="B50" i="12"/>
  <c r="B56" i="12"/>
  <c r="B62" i="12"/>
  <c r="B68" i="12"/>
  <c r="B74" i="12"/>
  <c r="B80" i="12"/>
  <c r="B86" i="12"/>
  <c r="B92" i="12"/>
  <c r="B98" i="12"/>
  <c r="B104" i="12"/>
  <c r="B110" i="12"/>
  <c r="B116" i="12"/>
  <c r="B122" i="12"/>
  <c r="B128" i="12"/>
  <c r="B134" i="12"/>
  <c r="B140" i="12"/>
  <c r="B146" i="12"/>
  <c r="B152" i="12"/>
  <c r="B158" i="12"/>
  <c r="B164" i="12"/>
  <c r="B170" i="12"/>
  <c r="B176" i="12"/>
  <c r="B182" i="12"/>
  <c r="B188" i="12"/>
  <c r="B194" i="12"/>
  <c r="B200" i="12"/>
  <c r="B206" i="12"/>
  <c r="B212" i="12"/>
  <c r="B218" i="12"/>
  <c r="B224" i="12"/>
  <c r="B230" i="12"/>
  <c r="B236" i="12"/>
  <c r="B242" i="12"/>
  <c r="B3" i="12"/>
  <c r="B9" i="12"/>
  <c r="B15" i="12"/>
  <c r="B21" i="12"/>
  <c r="B27" i="12"/>
  <c r="B33" i="12"/>
  <c r="B39" i="12"/>
  <c r="B45" i="12"/>
  <c r="B51" i="12"/>
  <c r="B57" i="12"/>
  <c r="B63" i="12"/>
  <c r="B69" i="12"/>
  <c r="B75" i="12"/>
  <c r="B81" i="12"/>
  <c r="B87" i="12"/>
  <c r="B93" i="12"/>
  <c r="B99" i="12"/>
  <c r="B105" i="12"/>
  <c r="B111" i="12"/>
  <c r="B117" i="12"/>
  <c r="B123" i="12"/>
  <c r="B129" i="12"/>
  <c r="B135" i="12"/>
  <c r="B141" i="12"/>
  <c r="B147" i="12"/>
  <c r="B153" i="12"/>
  <c r="B159" i="12"/>
  <c r="B165" i="12"/>
  <c r="B171" i="12"/>
  <c r="B177" i="12"/>
  <c r="B183" i="12"/>
  <c r="B4" i="12"/>
  <c r="B10" i="12"/>
  <c r="B16" i="12"/>
  <c r="B22" i="12"/>
  <c r="B28" i="12"/>
  <c r="B34" i="12"/>
  <c r="B40" i="12"/>
  <c r="B46" i="12"/>
  <c r="B52" i="12"/>
  <c r="B58" i="12"/>
  <c r="B64" i="12"/>
  <c r="B70" i="12"/>
  <c r="B76" i="12"/>
  <c r="B82" i="12"/>
  <c r="B88" i="12"/>
  <c r="B94" i="12"/>
  <c r="B100" i="12"/>
  <c r="B106" i="12"/>
  <c r="B112" i="12"/>
  <c r="B118" i="12"/>
  <c r="B124" i="12"/>
  <c r="B130" i="12"/>
  <c r="B136" i="12"/>
  <c r="B142" i="12"/>
  <c r="B148" i="12"/>
  <c r="B154" i="12"/>
  <c r="B160" i="12"/>
  <c r="B166" i="12"/>
  <c r="B172" i="12"/>
  <c r="B178" i="12"/>
  <c r="B184" i="12"/>
  <c r="B190" i="12"/>
  <c r="B196" i="12"/>
  <c r="B202" i="12"/>
  <c r="B208" i="12"/>
  <c r="B214" i="12"/>
  <c r="B220" i="12"/>
  <c r="B226" i="12"/>
  <c r="B232" i="12"/>
  <c r="B238" i="12"/>
  <c r="B244" i="12"/>
  <c r="B250" i="12"/>
  <c r="B5" i="12"/>
  <c r="B11" i="12"/>
  <c r="B17" i="12"/>
  <c r="B23" i="12"/>
  <c r="B29" i="12"/>
  <c r="B35" i="12"/>
  <c r="B41" i="12"/>
  <c r="B47" i="12"/>
  <c r="B53" i="12"/>
  <c r="B59" i="12"/>
  <c r="B65" i="12"/>
  <c r="B71" i="12"/>
  <c r="B77" i="12"/>
  <c r="B83" i="12"/>
  <c r="B89" i="12"/>
  <c r="B95" i="12"/>
  <c r="B101" i="12"/>
  <c r="B107" i="12"/>
  <c r="B113" i="12"/>
  <c r="B119" i="12"/>
  <c r="B125" i="12"/>
  <c r="B131" i="12"/>
  <c r="B137" i="12"/>
  <c r="B143" i="12"/>
  <c r="B149" i="12"/>
  <c r="B155" i="12"/>
  <c r="B161" i="12"/>
  <c r="B167" i="12"/>
  <c r="B173" i="12"/>
  <c r="B179" i="12"/>
  <c r="B185" i="12"/>
  <c r="B191" i="12"/>
  <c r="B197" i="12"/>
  <c r="B203" i="12"/>
  <c r="B209" i="12"/>
  <c r="B215" i="12"/>
  <c r="B221" i="12"/>
  <c r="B227" i="12"/>
  <c r="B233" i="12"/>
  <c r="B239" i="12"/>
  <c r="B245" i="12"/>
  <c r="B251" i="12"/>
  <c r="B257" i="12"/>
  <c r="B263" i="12"/>
  <c r="B269" i="12"/>
  <c r="B275" i="12"/>
  <c r="B281" i="12"/>
  <c r="B287" i="12"/>
  <c r="B293" i="12"/>
  <c r="B299" i="12"/>
  <c r="B305" i="12"/>
  <c r="B311" i="12"/>
  <c r="B317" i="12"/>
  <c r="B323" i="12"/>
  <c r="B329" i="12"/>
  <c r="B335" i="12"/>
  <c r="B341" i="12"/>
  <c r="B347" i="12"/>
  <c r="B353" i="12"/>
  <c r="B359" i="12"/>
  <c r="B365" i="12"/>
  <c r="B371" i="12"/>
  <c r="B377" i="12"/>
  <c r="B383" i="12"/>
  <c r="B389" i="12"/>
  <c r="B395" i="12"/>
  <c r="B401" i="12"/>
  <c r="B407" i="12"/>
  <c r="B413" i="12"/>
  <c r="B419" i="12"/>
  <c r="B425" i="12"/>
  <c r="B431" i="12"/>
  <c r="B437" i="12"/>
  <c r="B443" i="12"/>
  <c r="B449" i="12"/>
  <c r="B455" i="12"/>
  <c r="B461" i="12"/>
  <c r="B467" i="12"/>
  <c r="B473" i="12"/>
  <c r="B479" i="12"/>
  <c r="B485" i="12"/>
  <c r="B491" i="12"/>
  <c r="B497" i="12"/>
  <c r="B72" i="12"/>
  <c r="B84" i="12"/>
  <c r="B90" i="12"/>
  <c r="B126" i="12"/>
  <c r="B162" i="12"/>
  <c r="B192" i="12"/>
  <c r="B210" i="12"/>
  <c r="B222" i="12"/>
  <c r="B234" i="12"/>
  <c r="B246" i="12"/>
  <c r="B254" i="12"/>
  <c r="B261" i="12"/>
  <c r="B268" i="12"/>
  <c r="B276" i="12"/>
  <c r="B283" i="12"/>
  <c r="B290" i="12"/>
  <c r="B297" i="12"/>
  <c r="B304" i="12"/>
  <c r="B312" i="12"/>
  <c r="B319" i="12"/>
  <c r="B326" i="12"/>
  <c r="B333" i="12"/>
  <c r="B340" i="12"/>
  <c r="B348" i="12"/>
  <c r="B355" i="12"/>
  <c r="B362" i="12"/>
  <c r="B376" i="12"/>
  <c r="B427" i="12"/>
  <c r="B452" i="12"/>
  <c r="B474" i="12"/>
  <c r="B488" i="12"/>
  <c r="B432" i="12"/>
  <c r="B453" i="12"/>
  <c r="B475" i="12"/>
  <c r="B96" i="12"/>
  <c r="B132" i="12"/>
  <c r="B168" i="12"/>
  <c r="B195" i="12"/>
  <c r="B211" i="12"/>
  <c r="B223" i="12"/>
  <c r="B235" i="12"/>
  <c r="B247" i="12"/>
  <c r="B255" i="12"/>
  <c r="B262" i="12"/>
  <c r="B270" i="12"/>
  <c r="B277" i="12"/>
  <c r="B284" i="12"/>
  <c r="B291" i="12"/>
  <c r="B298" i="12"/>
  <c r="B306" i="12"/>
  <c r="B313" i="12"/>
  <c r="B320" i="12"/>
  <c r="B327" i="12"/>
  <c r="B334" i="12"/>
  <c r="B342" i="12"/>
  <c r="B349" i="12"/>
  <c r="B356" i="12"/>
  <c r="B363" i="12"/>
  <c r="B370" i="12"/>
  <c r="B378" i="12"/>
  <c r="B385" i="12"/>
  <c r="B392" i="12"/>
  <c r="B406" i="12"/>
  <c r="B471" i="12"/>
  <c r="B424" i="12"/>
  <c r="B446" i="12"/>
  <c r="B468" i="12"/>
  <c r="B496" i="12"/>
  <c r="B102" i="12"/>
  <c r="B138" i="12"/>
  <c r="B174" i="12"/>
  <c r="B198" i="12"/>
  <c r="B213" i="12"/>
  <c r="B225" i="12"/>
  <c r="B237" i="12"/>
  <c r="B248" i="12"/>
  <c r="B256" i="12"/>
  <c r="B264" i="12"/>
  <c r="B271" i="12"/>
  <c r="B278" i="12"/>
  <c r="B285" i="12"/>
  <c r="B292" i="12"/>
  <c r="B300" i="12"/>
  <c r="B307" i="12"/>
  <c r="B314" i="12"/>
  <c r="B321" i="12"/>
  <c r="B328" i="12"/>
  <c r="B336" i="12"/>
  <c r="B343" i="12"/>
  <c r="B350" i="12"/>
  <c r="B357" i="12"/>
  <c r="B364" i="12"/>
  <c r="B372" i="12"/>
  <c r="B379" i="12"/>
  <c r="B386" i="12"/>
  <c r="B393" i="12"/>
  <c r="B400" i="12"/>
  <c r="B429" i="12"/>
  <c r="B108" i="12"/>
  <c r="B144" i="12"/>
  <c r="B180" i="12"/>
  <c r="B201" i="12"/>
  <c r="B216" i="12"/>
  <c r="B228" i="12"/>
  <c r="B240" i="12"/>
  <c r="B249" i="12"/>
  <c r="B258" i="12"/>
  <c r="B265" i="12"/>
  <c r="B272" i="12"/>
  <c r="B279" i="12"/>
  <c r="B286" i="12"/>
  <c r="B294" i="12"/>
  <c r="B301" i="12"/>
  <c r="B308" i="12"/>
  <c r="B315" i="12"/>
  <c r="B322" i="12"/>
  <c r="B330" i="12"/>
  <c r="B337" i="12"/>
  <c r="B344" i="12"/>
  <c r="B351" i="12"/>
  <c r="B358" i="12"/>
  <c r="B366" i="12"/>
  <c r="B373" i="12"/>
  <c r="B380" i="12"/>
  <c r="B387" i="12"/>
  <c r="B394" i="12"/>
  <c r="B402" i="12"/>
  <c r="B409" i="12"/>
  <c r="B423" i="12"/>
  <c r="B466" i="12"/>
  <c r="B114" i="12"/>
  <c r="B150" i="12"/>
  <c r="B186" i="12"/>
  <c r="B204" i="12"/>
  <c r="B217" i="12"/>
  <c r="B229" i="12"/>
  <c r="B241" i="12"/>
  <c r="B252" i="12"/>
  <c r="B259" i="12"/>
  <c r="B266" i="12"/>
  <c r="B273" i="12"/>
  <c r="B280" i="12"/>
  <c r="B288" i="12"/>
  <c r="B295" i="12"/>
  <c r="B302" i="12"/>
  <c r="B309" i="12"/>
  <c r="B316" i="12"/>
  <c r="B324" i="12"/>
  <c r="B331" i="12"/>
  <c r="B338" i="12"/>
  <c r="B345" i="12"/>
  <c r="B352" i="12"/>
  <c r="B360" i="12"/>
  <c r="B367" i="12"/>
  <c r="B374" i="12"/>
  <c r="B381" i="12"/>
  <c r="B388" i="12"/>
  <c r="B396" i="12"/>
  <c r="B403" i="12"/>
  <c r="B410" i="12"/>
  <c r="B417" i="12"/>
  <c r="B482" i="12"/>
  <c r="B120" i="12"/>
  <c r="B156" i="12"/>
  <c r="B189" i="12"/>
  <c r="B207" i="12"/>
  <c r="B219" i="12"/>
  <c r="B231" i="12"/>
  <c r="B243" i="12"/>
  <c r="B253" i="12"/>
  <c r="B260" i="12"/>
  <c r="B267" i="12"/>
  <c r="B274" i="12"/>
  <c r="B282" i="12"/>
  <c r="B289" i="12"/>
  <c r="B296" i="12"/>
  <c r="B303" i="12"/>
  <c r="B310" i="12"/>
  <c r="B318" i="12"/>
  <c r="B325" i="12"/>
  <c r="B332" i="12"/>
  <c r="B339" i="12"/>
  <c r="B346" i="12"/>
  <c r="B354" i="12"/>
  <c r="B361" i="12"/>
  <c r="B368" i="12"/>
  <c r="B375" i="12"/>
  <c r="B382" i="12"/>
  <c r="B390" i="12"/>
  <c r="B397" i="12"/>
  <c r="B404" i="12"/>
  <c r="B411" i="12"/>
  <c r="B418" i="12"/>
  <c r="B426" i="12"/>
  <c r="B433" i="12"/>
  <c r="B440" i="12"/>
  <c r="B447" i="12"/>
  <c r="B454" i="12"/>
  <c r="B462" i="12"/>
  <c r="B469" i="12"/>
  <c r="B476" i="12"/>
  <c r="B483" i="12"/>
  <c r="B490" i="12"/>
  <c r="B498" i="12"/>
  <c r="B369" i="12"/>
  <c r="B384" i="12"/>
  <c r="B391" i="12"/>
  <c r="B398" i="12"/>
  <c r="B405" i="12"/>
  <c r="B412" i="12"/>
  <c r="B420" i="12"/>
  <c r="B434" i="12"/>
  <c r="B441" i="12"/>
  <c r="B448" i="12"/>
  <c r="B456" i="12"/>
  <c r="B463" i="12"/>
  <c r="B470" i="12"/>
  <c r="B477" i="12"/>
  <c r="B484" i="12"/>
  <c r="B492" i="12"/>
  <c r="B499" i="12"/>
  <c r="B399" i="12"/>
  <c r="B414" i="12"/>
  <c r="B421" i="12"/>
  <c r="B428" i="12"/>
  <c r="B435" i="12"/>
  <c r="B442" i="12"/>
  <c r="B450" i="12"/>
  <c r="B457" i="12"/>
  <c r="B464" i="12"/>
  <c r="B478" i="12"/>
  <c r="B486" i="12"/>
  <c r="B493" i="12"/>
  <c r="B500" i="12"/>
  <c r="B408" i="12"/>
  <c r="B415" i="12"/>
  <c r="B422" i="12"/>
  <c r="B436" i="12"/>
  <c r="B444" i="12"/>
  <c r="B451" i="12"/>
  <c r="B458" i="12"/>
  <c r="B465" i="12"/>
  <c r="B472" i="12"/>
  <c r="B480" i="12"/>
  <c r="B487" i="12"/>
  <c r="B494" i="12"/>
  <c r="B416" i="12"/>
  <c r="B430" i="12"/>
  <c r="B438" i="12"/>
  <c r="B445" i="12"/>
  <c r="B459" i="12"/>
  <c r="B481" i="12"/>
  <c r="B495" i="12"/>
  <c r="B439" i="12"/>
  <c r="B460" i="12"/>
  <c r="B489" i="12"/>
  <c r="J5" i="8"/>
  <c r="O5" i="7"/>
  <c r="I6" i="7"/>
  <c r="I7" i="7" s="1"/>
  <c r="I8" i="7" s="1"/>
  <c r="I9" i="7" s="1"/>
  <c r="I10" i="7" s="1"/>
  <c r="I11" i="7" s="1"/>
  <c r="I12" i="7" s="1"/>
  <c r="I13" i="7" s="1"/>
  <c r="I14" i="7" s="1"/>
  <c r="I6" i="6"/>
  <c r="I7" i="6" s="1"/>
  <c r="I8" i="6" s="1"/>
  <c r="I9" i="6" s="1"/>
  <c r="I10" i="6" s="1"/>
  <c r="I11" i="6" s="1"/>
  <c r="I12" i="6" s="1"/>
  <c r="I13" i="6" s="1"/>
  <c r="I14" i="6" s="1"/>
  <c r="I6" i="5"/>
  <c r="I7" i="5" s="1"/>
  <c r="I8" i="5" s="1"/>
  <c r="I9" i="5" s="1"/>
  <c r="I10" i="5" s="1"/>
  <c r="I11" i="5" s="1"/>
  <c r="I12" i="5" s="1"/>
  <c r="I13" i="5" s="1"/>
  <c r="I14" i="5" s="1"/>
  <c r="K5" i="8"/>
  <c r="C17" i="12"/>
  <c r="F17" i="12"/>
  <c r="P5" i="7"/>
  <c r="I6" i="8" l="1"/>
  <c r="N6" i="7"/>
  <c r="K10" i="11"/>
  <c r="J7" i="6"/>
  <c r="J7" i="7" s="1"/>
  <c r="J13" i="6"/>
  <c r="J13" i="7" s="1"/>
  <c r="J10" i="6"/>
  <c r="J10" i="7" s="1"/>
  <c r="J9" i="6"/>
  <c r="J9" i="7" s="1"/>
  <c r="J12" i="6"/>
  <c r="J12" i="7" s="1"/>
  <c r="J6" i="6"/>
  <c r="J6" i="7" s="1"/>
  <c r="J5" i="6"/>
  <c r="J5" i="7" s="1"/>
  <c r="K5" i="7" s="1"/>
  <c r="L5" i="7" s="1"/>
  <c r="J8" i="6"/>
  <c r="J8" i="7" s="1"/>
  <c r="J11" i="6"/>
  <c r="J11" i="7" s="1"/>
  <c r="J14" i="6"/>
  <c r="J14" i="7" s="1"/>
  <c r="K5" i="5"/>
  <c r="L5" i="5" s="1"/>
  <c r="K6" i="5" s="1"/>
  <c r="L6" i="5" s="1"/>
  <c r="K7" i="5" s="1"/>
  <c r="L7" i="5" s="1"/>
  <c r="K8" i="5" s="1"/>
  <c r="L8" i="5" s="1"/>
  <c r="K9" i="5" s="1"/>
  <c r="L9" i="5" s="1"/>
  <c r="K10" i="5" s="1"/>
  <c r="L10" i="5" s="1"/>
  <c r="K11" i="5" s="1"/>
  <c r="L11" i="5" s="1"/>
  <c r="K12" i="5" s="1"/>
  <c r="L12" i="5" s="1"/>
  <c r="K13" i="5" s="1"/>
  <c r="L13" i="5" s="1"/>
  <c r="K14" i="5" s="1"/>
  <c r="L14" i="5" s="1"/>
  <c r="L16" i="5" s="1"/>
  <c r="D17" i="12"/>
  <c r="O6" i="7" l="1"/>
  <c r="J6" i="8"/>
  <c r="K5" i="6"/>
  <c r="L5" i="6" s="1"/>
  <c r="K6" i="6" s="1"/>
  <c r="L6" i="6" s="1"/>
  <c r="K7" i="6" s="1"/>
  <c r="L7" i="6" s="1"/>
  <c r="K8" i="6" s="1"/>
  <c r="L8" i="6" s="1"/>
  <c r="K9" i="6" s="1"/>
  <c r="L9" i="6" s="1"/>
  <c r="K10" i="6" s="1"/>
  <c r="L10" i="6" s="1"/>
  <c r="K11" i="6" s="1"/>
  <c r="L11" i="6" s="1"/>
  <c r="K12" i="6" s="1"/>
  <c r="L12" i="6" s="1"/>
  <c r="K13" i="6" s="1"/>
  <c r="L13" i="6" s="1"/>
  <c r="K14" i="6" s="1"/>
  <c r="L14" i="6" s="1"/>
  <c r="L16" i="6" s="1"/>
  <c r="K6" i="7"/>
  <c r="L6" i="7" s="1"/>
  <c r="K7" i="7" s="1"/>
  <c r="L7" i="7" s="1"/>
  <c r="K8" i="7" s="1"/>
  <c r="L8" i="7" s="1"/>
  <c r="K9" i="7" s="1"/>
  <c r="L9" i="7" s="1"/>
  <c r="K10" i="7" s="1"/>
  <c r="L10" i="7" s="1"/>
  <c r="K11" i="7" s="1"/>
  <c r="L11" i="7" s="1"/>
  <c r="K12" i="7" s="1"/>
  <c r="L12" i="7" s="1"/>
  <c r="K13" i="7" s="1"/>
  <c r="L13" i="7" s="1"/>
  <c r="K14" i="7" s="1"/>
  <c r="L14" i="7" s="1"/>
  <c r="L16" i="7" s="1"/>
  <c r="P6" i="7"/>
  <c r="K6" i="8"/>
  <c r="I7" i="8" l="1"/>
  <c r="N7" i="7"/>
  <c r="O7" i="7" l="1"/>
  <c r="J7" i="8"/>
  <c r="P7" i="7"/>
  <c r="K7" i="8"/>
  <c r="I8" i="8" l="1"/>
  <c r="N8" i="7"/>
  <c r="O8" i="7" l="1"/>
  <c r="J8" i="8"/>
  <c r="K8" i="8"/>
  <c r="P8" i="7"/>
  <c r="I9" i="8" l="1"/>
  <c r="N9" i="7"/>
  <c r="O9" i="7" l="1"/>
  <c r="J9" i="8"/>
  <c r="P9" i="7"/>
  <c r="K9" i="8"/>
  <c r="I10" i="8" l="1"/>
  <c r="N10" i="7"/>
  <c r="O10" i="7" l="1"/>
  <c r="J10" i="8"/>
  <c r="P10" i="7"/>
  <c r="K10" i="8"/>
  <c r="I11" i="8" l="1"/>
  <c r="N11" i="7"/>
  <c r="O11" i="7" l="1"/>
  <c r="J11" i="8"/>
  <c r="P11" i="7"/>
  <c r="K11" i="8"/>
  <c r="I12" i="8" l="1"/>
  <c r="N12" i="7"/>
  <c r="O12" i="7" l="1"/>
  <c r="J12" i="8"/>
  <c r="P12" i="7"/>
  <c r="K12" i="8"/>
  <c r="I13" i="8" l="1"/>
  <c r="N13" i="7"/>
  <c r="O13" i="7" l="1"/>
  <c r="J13" i="8"/>
  <c r="P13" i="7"/>
  <c r="K13" i="8"/>
  <c r="I14" i="8" l="1"/>
  <c r="N14" i="7"/>
  <c r="O14" i="7" l="1"/>
  <c r="J14" i="8"/>
  <c r="P14" i="7"/>
  <c r="K14" i="8"/>
  <c r="I15" i="8" l="1"/>
  <c r="N15" i="7"/>
  <c r="O15" i="7" l="1"/>
  <c r="J15" i="8"/>
  <c r="P15" i="7"/>
  <c r="K15" i="8"/>
  <c r="I16" i="8" l="1"/>
  <c r="N16" i="7"/>
  <c r="O16" i="7" l="1"/>
  <c r="J16" i="8"/>
  <c r="P16" i="7"/>
  <c r="K16" i="8"/>
  <c r="I17" i="8" l="1"/>
  <c r="N17" i="7"/>
  <c r="O17" i="7" l="1"/>
  <c r="J17" i="8"/>
  <c r="P17" i="7"/>
  <c r="K17" i="8"/>
  <c r="I18" i="8" l="1"/>
  <c r="N18" i="7"/>
  <c r="O18" i="7" l="1"/>
  <c r="J18" i="8"/>
  <c r="P18" i="7"/>
  <c r="K18" i="8"/>
  <c r="I19" i="8" l="1"/>
  <c r="N19" i="7"/>
  <c r="O19" i="7" l="1"/>
  <c r="J19" i="8"/>
  <c r="P19" i="7"/>
  <c r="K19" i="8"/>
</calcChain>
</file>

<file path=xl/sharedStrings.xml><?xml version="1.0" encoding="utf-8"?>
<sst xmlns="http://schemas.openxmlformats.org/spreadsheetml/2006/main" count="229" uniqueCount="152">
  <si>
    <t>Page 1</t>
  </si>
  <si>
    <t>Welcome</t>
  </si>
  <si>
    <t>Thanks for installing the RiskAMP Add-in.  We hope you'll find it's a very valuable tool in modeling and risk analysis.</t>
  </si>
  <si>
    <t>The next few pages will introduce you to the functions and features of the RiskAMP Add-in - how to use it, what it does, and what's new in the latest release.</t>
  </si>
  <si>
    <t>On each page, we'll introduce some new functions.  Every function we have is just a normal Excel function, so feel free to click around or make changes to see what's happening.</t>
  </si>
  <si>
    <t>Click the "Next Page" button to get started!</t>
  </si>
  <si>
    <t>Page 2</t>
  </si>
  <si>
    <t>To see the results of a simulation, enter one of the statistics functions in another cell.  The cell to the right shows the mean (or average) value of the random cell above.</t>
  </si>
  <si>
    <t>The statistics function shows an error value, "#N/A".  That's because we haven't yet run a Monte Carlo simulation.</t>
  </si>
  <si>
    <t>Statistics function (average):</t>
  </si>
  <si>
    <t>Random variable function:</t>
  </si>
  <si>
    <t>Page 3</t>
  </si>
  <si>
    <t>To run a simulation, open the "Monte Carlo" tab on the Excel ribbon.</t>
  </si>
  <si>
    <t>Click the button "Run Simulation" on the tab.  It's the button with the big green arrow.  That will open the simulation dialog.</t>
  </si>
  <si>
    <t>Our random variable has a mean of 100, so the average value should be somewhere near - but not exactly - 100.</t>
  </si>
  <si>
    <t>When the simulation dialog is open, click "Start".  You'll see the progress of the simulation and when it's done, you'll see that the average - in the cell to the right - now has a value.</t>
  </si>
  <si>
    <t>Page 4</t>
  </si>
  <si>
    <t>For most applications, Monte Carlo simulation is useful when you look at the result of a number of random variables.</t>
  </si>
  <si>
    <t>For example, in the cells to the right we're showing a stock portfolio over ten years.  We have a starting balance; then in each year, there's a return; and finally after 10 years we have a closing balance.</t>
  </si>
  <si>
    <t>In each year, the "Return" value is a random variable - in this case, a normally-distributed value using the "NormalValue" function.</t>
  </si>
  <si>
    <t>At the end, we use  statistics functions to see statistics from the simulation.</t>
  </si>
  <si>
    <t>Opening Balance</t>
  </si>
  <si>
    <t>Year</t>
  </si>
  <si>
    <t>Return</t>
  </si>
  <si>
    <t>Gain (Loss)</t>
  </si>
  <si>
    <t>Closing Balance</t>
  </si>
  <si>
    <t>Average Closing Balance</t>
  </si>
  <si>
    <t>Minimum Closing Balance</t>
  </si>
  <si>
    <t>Maximum Closing Balance</t>
  </si>
  <si>
    <t>Page 5</t>
  </si>
  <si>
    <t>When you run a simulation, you can look at all kinds of statistics to understand the risk involved.  With our basic portfolio model, we'll look at the distribution of returns.</t>
  </si>
  <si>
    <t>We can do this with the "SimulationInterval" function.  This function answers the question "what portion of the simulation falls within some range?"</t>
  </si>
  <si>
    <t>Analysis</t>
  </si>
  <si>
    <t>What is the probability that the closing balance</t>
  </si>
  <si>
    <t>Page 6</t>
  </si>
  <si>
    <t>The "SimulationInterval" function shows you the number of times, during the simulation, the value fell within the range.</t>
  </si>
  <si>
    <t>So we can also use this function to create a table.  Here, the table shows a number of ranges and uses the "SimulationInterval" function to show the percentage of results that fell within each range.</t>
  </si>
  <si>
    <t>Creating a table like this is easy using copy and paste.  And because these are just Excel functions, we can use the table to create a graph (on the next page).</t>
  </si>
  <si>
    <t>From</t>
  </si>
  <si>
    <t>To</t>
  </si>
  <si>
    <t>Result</t>
  </si>
  <si>
    <t>Page 7</t>
  </si>
  <si>
    <t>RiskAMP: The Basics</t>
  </si>
  <si>
    <t>To make this even easier, there's a wizard on the "Monte Carlo" tab of the Excel ribbon that can automatically create tables and charts using standard Excel functions.</t>
  </si>
  <si>
    <t>That's the "Histogram and Chart Wizard".  It can create histograms with just a few clicks.</t>
  </si>
  <si>
    <t>Tables and charts will update every time you run a simulation.  You can watch this happen, but it's very slow - run a simulation and check the "allow screen updates" box.</t>
  </si>
  <si>
    <t>That's pretty much all you need to know to get started.  Just insert functions into your spreadsheet, and click "Run Simulation" to run a Monte Carlo simulation.</t>
  </si>
  <si>
    <t>Page 8</t>
  </si>
  <si>
    <t>For example, we might want to know "what is the likelihood that the closing balance will be below the opening balance (less than 1 million)?"</t>
  </si>
  <si>
    <t>Or, "what is the probability the closing balance will be greater than 2 million (double the starting balance)?"</t>
  </si>
  <si>
    <t>will be greater than 2 million?</t>
  </si>
  <si>
    <t>will be less than 1 million?</t>
  </si>
  <si>
    <t>Page 9</t>
  </si>
  <si>
    <t>Summary</t>
  </si>
  <si>
    <t>The statistics functions can analyze any cell in a spreadsheet, not just cells containing random value functions.</t>
  </si>
  <si>
    <t>In most cases, a model will start with some random values, do additional calculation, and generate one or more results using Excel functions.  You can use the statistics functions to get insights into the model.</t>
  </si>
  <si>
    <t>Age</t>
  </si>
  <si>
    <t>Mean</t>
  </si>
  <si>
    <t>Median</t>
  </si>
  <si>
    <t>10th Percentile</t>
  </si>
  <si>
    <t>…</t>
  </si>
  <si>
    <t>Mass</t>
  </si>
  <si>
    <t>Height</t>
  </si>
  <si>
    <t>90th Percentile</t>
  </si>
  <si>
    <t>You can also look at interim statistics through the model to get a sense of how variables interact.</t>
  </si>
  <si>
    <t>(1) Start with some random values:</t>
  </si>
  <si>
    <t>(2) Do some calculations:</t>
  </si>
  <si>
    <t>(3) Look at statistics:</t>
  </si>
  <si>
    <t>You can get access to every value generated during the simulation, to do additional analysis, with the SimulationValue and SimulationValuesArray functions.  See our website for more information.</t>
  </si>
  <si>
    <t>To see a list of all the available functions, click the "insert function" button (the f(x) right next to the text bar at the top of the worksheet).</t>
  </si>
  <si>
    <t>Next, we'll walk through some additional features and configuration options.</t>
  </si>
  <si>
    <t>Here's a chart based on the table.  This is just a standard Excel chart, based on the values in the "Result" column (Column K).</t>
  </si>
  <si>
    <t>There are two categories for RiskAMP: the random distribution functions, and the statistics functions.  Select any one of those functions to get more information about the parameters you need.</t>
  </si>
  <si>
    <t>Page 10</t>
  </si>
  <si>
    <t>QuickView</t>
  </si>
  <si>
    <t xml:space="preserve">   &lt;&lt;  Select the cell to the left, then click "Quick View" on the ribbon.</t>
  </si>
  <si>
    <t>QuickView is a way to quickly see the distribution of values for a cell in your spreadsheet.  Select cell I5 and click "QuickView" on the Monte Carlo tab.</t>
  </si>
  <si>
    <t>QuickView charts are standard Excel charts, with some extra formatting.  You can paste them into your spreadsheet, and they will update every time you run a simulation.</t>
  </si>
  <si>
    <t>Try pasting a QuickView chart: select cell I5, click QuickView, and then click the "Paste" button at the bottom.</t>
  </si>
  <si>
    <t>You can even customize the look and feel of QuickView charts - see our website for more information.</t>
  </si>
  <si>
    <t>Page 11</t>
  </si>
  <si>
    <t>Correlation View</t>
  </si>
  <si>
    <t>Correlated values:</t>
  </si>
  <si>
    <t>Correlation view is a tool that lets you see the correlation between two cells with just a few clicks.</t>
  </si>
  <si>
    <t>Select cell K6.  Click "View Correlation" on the Monte Carlo tab.  Then click cell L6.</t>
  </si>
  <si>
    <t>Like QuickView charts, Correlation charts can be pasted into spreadsheets, and will update every time you run a simulation.  Correlation charts can also be customized with your look and feel.</t>
  </si>
  <si>
    <t>Page 12</t>
  </si>
  <si>
    <t>Multivariate Distribution</t>
  </si>
  <si>
    <t>The sheet on the right has thee variables that are correlated (we will talk more about generating correlated values in a moment).</t>
  </si>
  <si>
    <t>Table of Contents</t>
  </si>
  <si>
    <t>The Basics</t>
  </si>
  <si>
    <t>Running a Simulation</t>
  </si>
  <si>
    <t>Building a Model</t>
  </si>
  <si>
    <t>Deriving Statistics</t>
  </si>
  <si>
    <t>Building a Table</t>
  </si>
  <si>
    <t>Creating Charts</t>
  </si>
  <si>
    <t>Review</t>
  </si>
  <si>
    <t>Correlation</t>
  </si>
  <si>
    <t>Multivariate Distributions</t>
  </si>
  <si>
    <t>Correlation Matrix</t>
  </si>
  <si>
    <t>A</t>
  </si>
  <si>
    <t>B</t>
  </si>
  <si>
    <t>C</t>
  </si>
  <si>
    <t>D</t>
  </si>
  <si>
    <t>Std.Dev</t>
  </si>
  <si>
    <t>Sample</t>
  </si>
  <si>
    <t xml:space="preserve">Multivariate distributions are random distributions with multiple samples, which have a defined internal correlation. </t>
  </si>
  <si>
    <t>Page 13</t>
  </si>
  <si>
    <t>To create a multivariate distribution, you need a correlation matrix.  The correlation matrix describes internal cross-correlation among the individual distributions.</t>
  </si>
  <si>
    <t>The matrix must also be positive-definite.  If not, you will get #VALUE errors when you try to create the distribution.</t>
  </si>
  <si>
    <t>Select the entire correlation matrix (cells J4:M7), then click Correlation Matrix on the Monte Carlo tab.  If you accept the solution, you'll see the #VALUE errors go away.  You can use Undo (Ctrl+Z) to revert the changes.</t>
  </si>
  <si>
    <t>The correlation matrix must be symmetrical (or you can leave out the upper-triangular, as here).</t>
  </si>
  <si>
    <t>The individual distributions are then created in a table (either a row or column).</t>
  </si>
  <si>
    <t>Correlation Matrices</t>
  </si>
  <si>
    <t>The multivariate distribution functions are all prefixed with Multivariate (Multivariate.Beta, Multivariate.Normal, etc).  You can mix individual distribution types.</t>
  </si>
  <si>
    <t>Page 14</t>
  </si>
  <si>
    <t>Everything in RiskAMP is done with spreadsheet functions.  To create a random variable, just enter a function in a cell.  The cell to the right uses the function "NormalValue".</t>
  </si>
  <si>
    <t xml:space="preserve">For the basic distributions, you can also create random variables using the Insert Distribution button on the Monte Carlo tab. </t>
  </si>
  <si>
    <t>Configuration</t>
  </si>
  <si>
    <t>The next few pages will describe configuration options.  These options are only available in the Professional version of the add-in.</t>
  </si>
  <si>
    <t>To access the configuration options, click the Advanced Properties button on the Monte Carlo tab.</t>
  </si>
  <si>
    <t>Page 15</t>
  </si>
  <si>
    <t>Latin-hypercube sampling is a method for sampling random numbers which produces better distributions over smaller numbers of samples.</t>
  </si>
  <si>
    <t>The tables at right were generated using a normal distribution with and without Latin Hypercube sampling, with 500 samples.  You can see the difference in the resulting histograms.</t>
  </si>
  <si>
    <t>Latin hypercube sampling will also be used in multivariate distributions when the option is selected.</t>
  </si>
  <si>
    <t>Page 16</t>
  </si>
  <si>
    <t>Latin Hypercube Sampling</t>
  </si>
  <si>
    <t>Latin Hypercube Sampling (LHS)</t>
  </si>
  <si>
    <t>Saving Simulation Data</t>
  </si>
  <si>
    <t>Normally, simulation data is lost when you close a spreadsheet.  Set this option to save simulation data with the spreadsheet.  Note that this may considerably increase the size of your file.</t>
  </si>
  <si>
    <t>Calculating Multiple Workbooks</t>
  </si>
  <si>
    <t>By default, when you run a simulation only the current active workbook will be recalculated.  Other workbooks in the background will not.</t>
  </si>
  <si>
    <t>If you need multiple workbooks to recalculate, set this option.  Note that it may increase the time required to run the simulation.</t>
  </si>
  <si>
    <t>Configuration Options</t>
  </si>
  <si>
    <t>Page 17</t>
  </si>
  <si>
    <t>Page 18</t>
  </si>
  <si>
    <t>Now you know how the RiskAMP Add-in works, what you can do with it, and how to use the tools to make building simulations faster and easier.</t>
  </si>
  <si>
    <t>If you're new to Monte Carlo simulation, some of this can be a little confusing.  Be sure to check the example files, and visit our website for more examples and more information.</t>
  </si>
  <si>
    <t>For more information:</t>
  </si>
  <si>
    <t>http://www.riskamp.com/library</t>
  </si>
  <si>
    <t>support@riskamp.com</t>
  </si>
  <si>
    <t>http://www.riskamp.com/kb</t>
  </si>
  <si>
    <t>Check our website.  There are more examples and some articles and</t>
  </si>
  <si>
    <t xml:space="preserve">documents on the library page, available at </t>
  </si>
  <si>
    <t>We're building a knowledge base on the website; it's searchable and may</t>
  </si>
  <si>
    <t xml:space="preserve">For anything else, questions, comments, feedback, or anything you'd </t>
  </si>
  <si>
    <t>prefer to ask us directly, please send us an email at</t>
  </si>
  <si>
    <t>have the answer to your question.</t>
  </si>
  <si>
    <t>More Information</t>
  </si>
  <si>
    <t>The Correlation Matrix tool on the Monte Carlo tab can be used to check if a matrix is positive-definite, and if necessary, make small changes.</t>
  </si>
  <si>
    <t>The basic help contents are available from the toolbar, or in your browser:</t>
  </si>
  <si>
    <t>http://docs.riskamp.com/help/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</si>
</sst>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51">
    <xf numFmtId="0" fontId="0" fillId="0" borderId="0" xfId="0"/>
    <xf numFmtId="0" fontId="0" fillId="2" borderId="0" xfId="0" applyFill="1"/>
    <xf numFmtId="0" fontId="0" fillId="2" borderId="1" xfId="0" applyFill="1" applyBorder="1"/>
    <xf numFmtId="0" fontId="0" fillId="2" borderId="0" xfId="0" applyFill="1" applyAlignment="1">
      <alignment vertical="top" wrapText="1"/>
    </xf>
    <xf numFmtId="0" fontId="0" fillId="2" borderId="0" xfId="0" applyFill="1" applyAlignment="1">
      <alignment horizontal="left" vertical="top" wrapText="1"/>
    </xf>
    <xf numFmtId="0" fontId="2" fillId="0" borderId="0" xfId="0" applyFont="1"/>
    <xf numFmtId="164" fontId="2" fillId="0" borderId="0" xfId="1" applyNumberFormat="1" applyFont="1"/>
    <xf numFmtId="164" fontId="0" fillId="0" borderId="0" xfId="1" applyNumberFormat="1" applyFont="1"/>
    <xf numFmtId="164" fontId="0" fillId="0" borderId="0" xfId="0" applyNumberFormat="1"/>
    <xf numFmtId="164" fontId="2" fillId="0" borderId="0" xfId="0" applyNumberFormat="1" applyFont="1"/>
    <xf numFmtId="0" fontId="0" fillId="0" borderId="0" xfId="0" applyAlignment="1">
      <alignment horizontal="center"/>
    </xf>
    <xf numFmtId="10" fontId="0" fillId="0" borderId="0" xfId="2" applyNumberFormat="1" applyFont="1" applyAlignment="1"/>
    <xf numFmtId="0" fontId="2" fillId="0" borderId="2" xfId="0" applyFont="1" applyBorder="1"/>
    <xf numFmtId="0" fontId="4" fillId="0" borderId="0" xfId="0" applyFont="1" applyAlignment="1">
      <alignment horizontal="left"/>
    </xf>
    <xf numFmtId="3" fontId="0" fillId="0" borderId="0" xfId="0" applyNumberFormat="1"/>
    <xf numFmtId="3" fontId="4" fillId="0" borderId="0" xfId="0" applyNumberFormat="1" applyFont="1"/>
    <xf numFmtId="10" fontId="1" fillId="3" borderId="0" xfId="2" applyNumberFormat="1" applyFont="1" applyFill="1"/>
    <xf numFmtId="0" fontId="0" fillId="0" borderId="2" xfId="0" applyBorder="1"/>
    <xf numFmtId="0" fontId="4" fillId="0" borderId="0" xfId="0" applyFont="1" applyAlignment="1">
      <alignment horizontal="center"/>
    </xf>
    <xf numFmtId="9" fontId="0" fillId="0" borderId="0" xfId="2" applyFont="1"/>
    <xf numFmtId="2" fontId="0" fillId="0" borderId="0" xfId="0" applyNumberFormat="1"/>
    <xf numFmtId="0" fontId="0" fillId="0" borderId="0" xfId="0" applyAlignment="1">
      <alignment horizontal="right"/>
    </xf>
    <xf numFmtId="165" fontId="0" fillId="0" borderId="0" xfId="0" applyNumberFormat="1"/>
    <xf numFmtId="1" fontId="0" fillId="0" borderId="0" xfId="0" applyNumberFormat="1"/>
    <xf numFmtId="0" fontId="5" fillId="2" borderId="0" xfId="3" applyFill="1" applyBorder="1" applyAlignment="1">
      <alignment horizontal="center"/>
    </xf>
    <xf numFmtId="0" fontId="4" fillId="0" borderId="0" xfId="0" quotePrefix="1" applyFont="1"/>
    <xf numFmtId="0" fontId="3" fillId="2" borderId="0" xfId="0" applyFont="1" applyFill="1"/>
    <xf numFmtId="0" fontId="3" fillId="2" borderId="2" xfId="0" applyFont="1" applyFill="1" applyBorder="1"/>
    <xf numFmtId="0" fontId="5" fillId="2" borderId="0" xfId="3" applyFill="1"/>
    <xf numFmtId="2" fontId="0" fillId="0" borderId="3" xfId="0" applyNumberFormat="1" applyBorder="1"/>
    <xf numFmtId="2" fontId="0" fillId="0" borderId="4" xfId="0" applyNumberFormat="1" applyBorder="1"/>
    <xf numFmtId="2" fontId="0" fillId="0" borderId="5" xfId="0" applyNumberFormat="1" applyBorder="1"/>
    <xf numFmtId="2" fontId="0" fillId="0" borderId="6" xfId="0" applyNumberFormat="1" applyBorder="1"/>
    <xf numFmtId="2" fontId="0" fillId="0" borderId="1" xfId="0" applyNumberFormat="1" applyBorder="1"/>
    <xf numFmtId="2" fontId="0" fillId="0" borderId="7" xfId="0" applyNumberFormat="1" applyBorder="1"/>
    <xf numFmtId="2" fontId="0" fillId="0" borderId="2" xfId="0" applyNumberFormat="1" applyBorder="1"/>
    <xf numFmtId="2" fontId="0" fillId="0" borderId="8" xfId="0" applyNumberFormat="1" applyBorder="1"/>
    <xf numFmtId="0" fontId="0" fillId="0" borderId="0" xfId="0" applyAlignment="1">
      <alignment horizontal="right" indent="1"/>
    </xf>
    <xf numFmtId="0" fontId="0" fillId="0" borderId="2" xfId="0" applyBorder="1" applyAlignment="1">
      <alignment horizontal="center"/>
    </xf>
    <xf numFmtId="0" fontId="0" fillId="2" borderId="0" xfId="0" applyFill="1" applyAlignment="1">
      <alignment horizontal="right"/>
    </xf>
    <xf numFmtId="0" fontId="5" fillId="2" borderId="0" xfId="3" applyFill="1" applyAlignment="1" applyProtection="1"/>
    <xf numFmtId="0" fontId="0" fillId="2" borderId="0" xfId="0" applyFill="1" applyAlignment="1">
      <alignment horizontal="right" indent="1"/>
    </xf>
    <xf numFmtId="0" fontId="3" fillId="2" borderId="0" xfId="0" applyFont="1" applyFill="1" applyAlignment="1">
      <alignment horizontal="left"/>
    </xf>
    <xf numFmtId="0" fontId="3" fillId="2" borderId="2" xfId="0" applyFont="1" applyFill="1" applyBorder="1" applyAlignment="1">
      <alignment horizontal="left"/>
    </xf>
    <xf numFmtId="0" fontId="0" fillId="2" borderId="0" xfId="0" applyFill="1" applyAlignment="1">
      <alignment vertical="top" wrapText="1"/>
    </xf>
    <xf numFmtId="0" fontId="3" fillId="2" borderId="0" xfId="0" applyFont="1" applyFill="1"/>
    <xf numFmtId="0" fontId="3" fillId="2" borderId="2" xfId="0" applyFont="1" applyFill="1" applyBorder="1"/>
    <xf numFmtId="0" fontId="3" fillId="2" borderId="0" xfId="0" applyFont="1" applyFill="1" applyAlignment="1">
      <alignment horizontal="right"/>
    </xf>
    <xf numFmtId="0" fontId="3" fillId="2" borderId="2" xfId="0" applyFont="1" applyFill="1" applyBorder="1" applyAlignment="1">
      <alignment horizontal="right"/>
    </xf>
    <xf numFmtId="0" fontId="0" fillId="2" borderId="0" xfId="0" applyFill="1" applyAlignment="1">
      <alignment horizontal="left" vertical="top" wrapText="1"/>
    </xf>
    <xf numFmtId="0" fontId="2" fillId="2" borderId="0" xfId="0" applyFont="1" applyFill="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'Page 7 '!$J$5:$J$19</c:f>
              <c:numCache>
                <c:formatCode>#,##0</c:formatCode>
                <c:ptCount val="15"/>
                <c:pt idx="0">
                  <c:v>600000</c:v>
                </c:pt>
                <c:pt idx="1">
                  <c:v>800000</c:v>
                </c:pt>
                <c:pt idx="2">
                  <c:v>1000000</c:v>
                </c:pt>
                <c:pt idx="3">
                  <c:v>1200000</c:v>
                </c:pt>
                <c:pt idx="4">
                  <c:v>1400000</c:v>
                </c:pt>
                <c:pt idx="5">
                  <c:v>1600000</c:v>
                </c:pt>
                <c:pt idx="6">
                  <c:v>1800000</c:v>
                </c:pt>
                <c:pt idx="7">
                  <c:v>2000000</c:v>
                </c:pt>
                <c:pt idx="8">
                  <c:v>2200000</c:v>
                </c:pt>
                <c:pt idx="9">
                  <c:v>2400000</c:v>
                </c:pt>
                <c:pt idx="10">
                  <c:v>2600000</c:v>
                </c:pt>
                <c:pt idx="11">
                  <c:v>2800000</c:v>
                </c:pt>
                <c:pt idx="12">
                  <c:v>3000000</c:v>
                </c:pt>
                <c:pt idx="13">
                  <c:v>3200000</c:v>
                </c:pt>
                <c:pt idx="14">
                  <c:v>3400000</c:v>
                </c:pt>
              </c:numCache>
            </c:numRef>
          </c:cat>
          <c:val>
            <c:numRef>
              <c:f>'Page 7 '!$K$5:$K$19</c:f>
              <c:numCache>
                <c:formatCode>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extLst>
            <c:ext xmlns:c16="http://schemas.microsoft.com/office/drawing/2014/chart" uri="{C3380CC4-5D6E-409C-BE32-E72D297353CC}">
              <c16:uniqueId val="{00000000-D207-4142-9DFA-BBAD42038106}"/>
            </c:ext>
          </c:extLst>
        </c:ser>
        <c:dLbls>
          <c:showLegendKey val="0"/>
          <c:showVal val="0"/>
          <c:showCatName val="0"/>
          <c:showSerName val="0"/>
          <c:showPercent val="0"/>
          <c:showBubbleSize val="0"/>
        </c:dLbls>
        <c:gapWidth val="50"/>
        <c:overlap val="-27"/>
        <c:axId val="-1072711120"/>
        <c:axId val="-1072713840"/>
      </c:barChart>
      <c:catAx>
        <c:axId val="-1072711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2713840"/>
        <c:crosses val="autoZero"/>
        <c:auto val="1"/>
        <c:lblAlgn val="ctr"/>
        <c:lblOffset val="100"/>
        <c:noMultiLvlLbl val="0"/>
      </c:catAx>
      <c:valAx>
        <c:axId val="-107271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2711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RiskAMPChartData!$D$17</c:f>
              <c:strCache>
                <c:ptCount val="1"/>
                <c:pt idx="0">
                  <c:v>'Page 8'!$K$10; n=0</c:v>
                </c:pt>
              </c:strCache>
            </c:strRef>
          </c:tx>
          <c:spPr>
            <a:ln w="3175">
              <a:solidFill>
                <a:schemeClr val="bg1"/>
              </a:solidFill>
            </a:ln>
            <a:effectLst>
              <a:outerShdw blurRad="50800" dist="38100" dir="5400000" algn="t">
                <a:prstClr val="black">
                  <a:alpha val="40000"/>
                </a:prstClr>
              </a:outerShdw>
            </a:effectLst>
          </c:spPr>
          <c:invertIfNegative val="0"/>
          <c:cat>
            <c:numRef>
              <c:f>RiskAMPChartData!$C$1:$C$15</c:f>
              <c:numCache>
                <c:formatCode>0.00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cat>
          <c:val>
            <c:numRef>
              <c:f>RiskAMPChartData!$D$1:$D$15</c:f>
              <c:numCache>
                <c:formatCode>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extLst>
            <c:ext xmlns:c16="http://schemas.microsoft.com/office/drawing/2014/chart" uri="{C3380CC4-5D6E-409C-BE32-E72D297353CC}">
              <c16:uniqueId val="{00000000-589E-4D66-8CAD-D244073D5812}"/>
            </c:ext>
          </c:extLst>
        </c:ser>
        <c:dLbls>
          <c:showLegendKey val="0"/>
          <c:showVal val="0"/>
          <c:showCatName val="0"/>
          <c:showSerName val="0"/>
          <c:showPercent val="0"/>
          <c:showBubbleSize val="0"/>
        </c:dLbls>
        <c:gapWidth val="0"/>
        <c:axId val="-1072712752"/>
        <c:axId val="-1072713296"/>
      </c:barChart>
      <c:catAx>
        <c:axId val="-1072712752"/>
        <c:scaling>
          <c:orientation val="minMax"/>
        </c:scaling>
        <c:delete val="0"/>
        <c:axPos val="b"/>
        <c:numFmt formatCode="0.00" sourceLinked="1"/>
        <c:majorTickMark val="out"/>
        <c:minorTickMark val="none"/>
        <c:tickLblPos val="nextTo"/>
        <c:crossAx val="-1072713296"/>
        <c:crosses val="autoZero"/>
        <c:auto val="1"/>
        <c:lblAlgn val="ctr"/>
        <c:lblOffset val="100"/>
        <c:noMultiLvlLbl val="0"/>
      </c:catAx>
      <c:valAx>
        <c:axId val="-1072713296"/>
        <c:scaling>
          <c:orientation val="minMax"/>
        </c:scaling>
        <c:delete val="0"/>
        <c:axPos val="l"/>
        <c:numFmt formatCode="0" sourceLinked="1"/>
        <c:majorTickMark val="out"/>
        <c:minorTickMark val="none"/>
        <c:tickLblPos val="nextTo"/>
        <c:crossAx val="-1072712752"/>
        <c:crosses val="autoZero"/>
        <c:crossBetween val="between"/>
      </c:valAx>
    </c:plotArea>
    <c:plotVisOnly val="1"/>
    <c:dispBlanksAs val="gap"/>
    <c:showDLblsOverMax val="0"/>
  </c:chart>
  <c:spPr>
    <a:ln>
      <a:solidFill>
        <a:schemeClr val="bg2"/>
      </a:solidFill>
    </a:ln>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With LHS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'Page  15'!$I$2:$I$18</c:f>
              <c:numCache>
                <c:formatCode>0.00</c:formatCode>
                <c:ptCount val="17"/>
                <c:pt idx="0">
                  <c:v>-4</c:v>
                </c:pt>
                <c:pt idx="1">
                  <c:v>-3.5</c:v>
                </c:pt>
                <c:pt idx="2">
                  <c:v>-3</c:v>
                </c:pt>
                <c:pt idx="3">
                  <c:v>-2.5</c:v>
                </c:pt>
                <c:pt idx="4">
                  <c:v>-2</c:v>
                </c:pt>
                <c:pt idx="5">
                  <c:v>-1.5</c:v>
                </c:pt>
                <c:pt idx="6">
                  <c:v>-1</c:v>
                </c:pt>
                <c:pt idx="7">
                  <c:v>-0.5</c:v>
                </c:pt>
                <c:pt idx="8">
                  <c:v>0</c:v>
                </c:pt>
                <c:pt idx="9">
                  <c:v>0.5</c:v>
                </c:pt>
                <c:pt idx="10">
                  <c:v>1</c:v>
                </c:pt>
                <c:pt idx="11">
                  <c:v>1.5</c:v>
                </c:pt>
                <c:pt idx="12">
                  <c:v>2</c:v>
                </c:pt>
                <c:pt idx="13">
                  <c:v>2.5</c:v>
                </c:pt>
                <c:pt idx="14">
                  <c:v>3</c:v>
                </c:pt>
                <c:pt idx="15">
                  <c:v>3.5</c:v>
                </c:pt>
                <c:pt idx="16">
                  <c:v>4</c:v>
                </c:pt>
              </c:numCache>
            </c:numRef>
          </c:cat>
          <c:val>
            <c:numRef>
              <c:f>'Page  15'!$J$2:$J$18</c:f>
              <c:numCache>
                <c:formatCode>0</c:formatCode>
                <c:ptCount val="17"/>
                <c:pt idx="0">
                  <c:v>0</c:v>
                </c:pt>
                <c:pt idx="1">
                  <c:v>0</c:v>
                </c:pt>
                <c:pt idx="2">
                  <c:v>1</c:v>
                </c:pt>
                <c:pt idx="3">
                  <c:v>2</c:v>
                </c:pt>
                <c:pt idx="4">
                  <c:v>8</c:v>
                </c:pt>
                <c:pt idx="5">
                  <c:v>23</c:v>
                </c:pt>
                <c:pt idx="6">
                  <c:v>45</c:v>
                </c:pt>
                <c:pt idx="7">
                  <c:v>75</c:v>
                </c:pt>
                <c:pt idx="8">
                  <c:v>96</c:v>
                </c:pt>
                <c:pt idx="9">
                  <c:v>95</c:v>
                </c:pt>
                <c:pt idx="10">
                  <c:v>75</c:v>
                </c:pt>
                <c:pt idx="11">
                  <c:v>46</c:v>
                </c:pt>
                <c:pt idx="12">
                  <c:v>22</c:v>
                </c:pt>
                <c:pt idx="13">
                  <c:v>9</c:v>
                </c:pt>
                <c:pt idx="14">
                  <c:v>3</c:v>
                </c:pt>
                <c:pt idx="15">
                  <c:v>0</c:v>
                </c:pt>
                <c:pt idx="16">
                  <c:v>0</c:v>
                </c:pt>
              </c:numCache>
            </c:numRef>
          </c:val>
          <c:extLst>
            <c:ext xmlns:c16="http://schemas.microsoft.com/office/drawing/2014/chart" uri="{C3380CC4-5D6E-409C-BE32-E72D297353CC}">
              <c16:uniqueId val="{00000000-2DDB-4ACC-A7B2-20013B62A1C0}"/>
            </c:ext>
          </c:extLst>
        </c:ser>
        <c:dLbls>
          <c:showLegendKey val="0"/>
          <c:showVal val="0"/>
          <c:showCatName val="0"/>
          <c:showSerName val="0"/>
          <c:showPercent val="0"/>
          <c:showBubbleSize val="0"/>
        </c:dLbls>
        <c:gapWidth val="30"/>
        <c:overlap val="-27"/>
        <c:axId val="-1072715472"/>
        <c:axId val="-1072714928"/>
      </c:barChart>
      <c:catAx>
        <c:axId val="-1072715472"/>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2714928"/>
        <c:crosses val="autoZero"/>
        <c:auto val="1"/>
        <c:lblAlgn val="ctr"/>
        <c:lblOffset val="100"/>
        <c:noMultiLvlLbl val="0"/>
      </c:catAx>
      <c:valAx>
        <c:axId val="-1072714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27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Without LHS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'Page  15'!$I$2:$I$18</c:f>
              <c:numCache>
                <c:formatCode>0.00</c:formatCode>
                <c:ptCount val="17"/>
                <c:pt idx="0">
                  <c:v>-4</c:v>
                </c:pt>
                <c:pt idx="1">
                  <c:v>-3.5</c:v>
                </c:pt>
                <c:pt idx="2">
                  <c:v>-3</c:v>
                </c:pt>
                <c:pt idx="3">
                  <c:v>-2.5</c:v>
                </c:pt>
                <c:pt idx="4">
                  <c:v>-2</c:v>
                </c:pt>
                <c:pt idx="5">
                  <c:v>-1.5</c:v>
                </c:pt>
                <c:pt idx="6">
                  <c:v>-1</c:v>
                </c:pt>
                <c:pt idx="7">
                  <c:v>-0.5</c:v>
                </c:pt>
                <c:pt idx="8">
                  <c:v>0</c:v>
                </c:pt>
                <c:pt idx="9">
                  <c:v>0.5</c:v>
                </c:pt>
                <c:pt idx="10">
                  <c:v>1</c:v>
                </c:pt>
                <c:pt idx="11">
                  <c:v>1.5</c:v>
                </c:pt>
                <c:pt idx="12">
                  <c:v>2</c:v>
                </c:pt>
                <c:pt idx="13">
                  <c:v>2.5</c:v>
                </c:pt>
                <c:pt idx="14">
                  <c:v>3</c:v>
                </c:pt>
                <c:pt idx="15">
                  <c:v>3.5</c:v>
                </c:pt>
                <c:pt idx="16">
                  <c:v>4</c:v>
                </c:pt>
              </c:numCache>
            </c:numRef>
          </c:cat>
          <c:val>
            <c:numRef>
              <c:f>'Page  15'!$K$2:$K$18</c:f>
              <c:numCache>
                <c:formatCode>0</c:formatCode>
                <c:ptCount val="17"/>
                <c:pt idx="0">
                  <c:v>0</c:v>
                </c:pt>
                <c:pt idx="1">
                  <c:v>0</c:v>
                </c:pt>
                <c:pt idx="2">
                  <c:v>1</c:v>
                </c:pt>
                <c:pt idx="3">
                  <c:v>3</c:v>
                </c:pt>
                <c:pt idx="4">
                  <c:v>5</c:v>
                </c:pt>
                <c:pt idx="5">
                  <c:v>18</c:v>
                </c:pt>
                <c:pt idx="6">
                  <c:v>53</c:v>
                </c:pt>
                <c:pt idx="7">
                  <c:v>64</c:v>
                </c:pt>
                <c:pt idx="8">
                  <c:v>114</c:v>
                </c:pt>
                <c:pt idx="9">
                  <c:v>101</c:v>
                </c:pt>
                <c:pt idx="10">
                  <c:v>75</c:v>
                </c:pt>
                <c:pt idx="11">
                  <c:v>37</c:v>
                </c:pt>
                <c:pt idx="12">
                  <c:v>22</c:v>
                </c:pt>
                <c:pt idx="13">
                  <c:v>5</c:v>
                </c:pt>
                <c:pt idx="14">
                  <c:v>1</c:v>
                </c:pt>
                <c:pt idx="15">
                  <c:v>1</c:v>
                </c:pt>
                <c:pt idx="16">
                  <c:v>0</c:v>
                </c:pt>
              </c:numCache>
            </c:numRef>
          </c:val>
          <c:extLst>
            <c:ext xmlns:c16="http://schemas.microsoft.com/office/drawing/2014/chart" uri="{C3380CC4-5D6E-409C-BE32-E72D297353CC}">
              <c16:uniqueId val="{00000000-9AE1-4821-AFA0-7DC99DE3E179}"/>
            </c:ext>
          </c:extLst>
        </c:ser>
        <c:dLbls>
          <c:showLegendKey val="0"/>
          <c:showVal val="0"/>
          <c:showCatName val="0"/>
          <c:showSerName val="0"/>
          <c:showPercent val="0"/>
          <c:showBubbleSize val="0"/>
        </c:dLbls>
        <c:gapWidth val="30"/>
        <c:overlap val="-27"/>
        <c:axId val="-1123659040"/>
        <c:axId val="-1123660672"/>
      </c:barChart>
      <c:catAx>
        <c:axId val="-1123659040"/>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660672"/>
        <c:crosses val="autoZero"/>
        <c:auto val="1"/>
        <c:lblAlgn val="ctr"/>
        <c:lblOffset val="100"/>
        <c:noMultiLvlLbl val="0"/>
      </c:catAx>
      <c:valAx>
        <c:axId val="-112366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65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Welcome!H1"/><Relationship Id="rId1" Type="http://schemas.openxmlformats.org/officeDocument/2006/relationships/hyperlink" Target="#'Page 2'!I8"/></Relationships>
</file>

<file path=xl/drawings/_rels/drawing2.xml.rels><?xml version="1.0" encoding="UTF-8" standalone="yes"?>
<Relationships xmlns="http://schemas.openxmlformats.org/package/2006/relationships"><Relationship Id="rId2" Type="http://schemas.openxmlformats.org/officeDocument/2006/relationships/hyperlink" Target="#Welcome!H1"/><Relationship Id="rId1" Type="http://schemas.openxmlformats.org/officeDocument/2006/relationships/hyperlink" Target="#'Page 3'!I8"/></Relationships>
</file>

<file path=xl/drawings/_rels/drawing3.xml.rels><?xml version="1.0" encoding="UTF-8" standalone="yes"?>
<Relationships xmlns="http://schemas.openxmlformats.org/package/2006/relationships"><Relationship Id="rId2" Type="http://schemas.openxmlformats.org/officeDocument/2006/relationships/hyperlink" Target="#'Page 2'!I8"/><Relationship Id="rId1" Type="http://schemas.openxmlformats.org/officeDocument/2006/relationships/hyperlink" Target="#'Page 4'!H1"/></Relationships>
</file>

<file path=xl/drawings/_rels/drawing4.xml.rels><?xml version="1.0" encoding="UTF-8" standalone="yes"?>
<Relationships xmlns="http://schemas.openxmlformats.org/package/2006/relationships"><Relationship Id="rId2" Type="http://schemas.openxmlformats.org/officeDocument/2006/relationships/hyperlink" Target="#'Page 3'!I8"/><Relationship Id="rId1" Type="http://schemas.openxmlformats.org/officeDocument/2006/relationships/hyperlink" Target="#'Page 5'!N12"/></Relationships>
</file>

<file path=xl/drawings/_rels/drawing5.xml.rels><?xml version="1.0" encoding="UTF-8" standalone="yes"?>
<Relationships xmlns="http://schemas.openxmlformats.org/package/2006/relationships"><Relationship Id="rId2" Type="http://schemas.openxmlformats.org/officeDocument/2006/relationships/hyperlink" Target="#'Page 4'!H1"/><Relationship Id="rId1" Type="http://schemas.openxmlformats.org/officeDocument/2006/relationships/hyperlink" Target="#'Page 6'!H1"/></Relationships>
</file>

<file path=xl/drawings/_rels/drawing6.xml.rels><?xml version="1.0" encoding="UTF-8" standalone="yes"?>
<Relationships xmlns="http://schemas.openxmlformats.org/package/2006/relationships"><Relationship Id="rId2" Type="http://schemas.openxmlformats.org/officeDocument/2006/relationships/hyperlink" Target="#'Page 5'!N12"/><Relationship Id="rId1" Type="http://schemas.openxmlformats.org/officeDocument/2006/relationships/hyperlink" Target="#'Page 7 '!H1"/></Relationships>
</file>

<file path=xl/drawings/_rels/drawing7.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age 6'!H1"/><Relationship Id="rId1" Type="http://schemas.openxmlformats.org/officeDocument/2006/relationships/hyperlink" Target="#'Page 8'!H1"/></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Page 7 '!H1"/><Relationship Id="rId1" Type="http://schemas.openxmlformats.org/officeDocument/2006/relationships/hyperlink" Target="#'Page 9'!H1"/></Relationships>
</file>

<file path=xl/drawings/_rels/drawing9.xml.rels><?xml version="1.0" encoding="UTF-8" standalone="yes"?>
<Relationships xmlns="http://schemas.openxmlformats.org/package/2006/relationships"><Relationship Id="rId2" Type="http://schemas.openxmlformats.org/officeDocument/2006/relationships/hyperlink" Target="#'Page 8'!H1"/><Relationship Id="rId1" Type="http://schemas.openxmlformats.org/officeDocument/2006/relationships/hyperlink" Target="#'Page  10'!I5"/></Relationships>
</file>

<file path=xl/drawings/_rels/drawing10.xml.rels><?xml version="1.0" encoding="UTF-8" standalone="yes"?>
<Relationships xmlns="http://schemas.openxmlformats.org/package/2006/relationships"><Relationship Id="rId2" Type="http://schemas.openxmlformats.org/officeDocument/2006/relationships/hyperlink" Target="#'Page 9'!H1"/><Relationship Id="rId1" Type="http://schemas.openxmlformats.org/officeDocument/2006/relationships/hyperlink" Target="#'Page  11'!K6"/></Relationships>
</file>

<file path=xl/drawings/_rels/drawing11.xml.rels><?xml version="1.0" encoding="UTF-8" standalone="yes"?>
<Relationships xmlns="http://schemas.openxmlformats.org/package/2006/relationships"><Relationship Id="rId2" Type="http://schemas.openxmlformats.org/officeDocument/2006/relationships/hyperlink" Target="#'Page  10'!I5"/><Relationship Id="rId1" Type="http://schemas.openxmlformats.org/officeDocument/2006/relationships/hyperlink" Target="#'Page  12'!H1"/></Relationships>
</file>

<file path=xl/drawings/_rels/drawing12.xml.rels><?xml version="1.0" encoding="UTF-8" standalone="yes"?>
<Relationships xmlns="http://schemas.openxmlformats.org/package/2006/relationships"><Relationship Id="rId2" Type="http://schemas.openxmlformats.org/officeDocument/2006/relationships/hyperlink" Target="#'Page  11'!K6"/><Relationship Id="rId1" Type="http://schemas.openxmlformats.org/officeDocument/2006/relationships/hyperlink" Target="#'Page  13'!J4:M7"/></Relationships>
</file>

<file path=xl/drawings/_rels/drawing13.xml.rels><?xml version="1.0" encoding="UTF-8" standalone="yes"?>
<Relationships xmlns="http://schemas.openxmlformats.org/package/2006/relationships"><Relationship Id="rId2" Type="http://schemas.openxmlformats.org/officeDocument/2006/relationships/hyperlink" Target="#'Page  12'!H1"/><Relationship Id="rId1" Type="http://schemas.openxmlformats.org/officeDocument/2006/relationships/hyperlink" Target="#'Page  14'!H1"/></Relationships>
</file>

<file path=xl/drawings/_rels/drawing14.xml.rels><?xml version="1.0" encoding="UTF-8" standalone="yes"?>
<Relationships xmlns="http://schemas.openxmlformats.org/package/2006/relationships"><Relationship Id="rId2" Type="http://schemas.openxmlformats.org/officeDocument/2006/relationships/hyperlink" Target="#'Page  13'!J4:M7"/><Relationship Id="rId1" Type="http://schemas.openxmlformats.org/officeDocument/2006/relationships/hyperlink" Target="#'Page  15'!H1"/></Relationships>
</file>

<file path=xl/drawings/_rels/drawing1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Page  14'!H1"/><Relationship Id="rId1" Type="http://schemas.openxmlformats.org/officeDocument/2006/relationships/hyperlink" Target="#'Page  16'!H1"/><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hyperlink" Target="#'Page  15'!H1"/><Relationship Id="rId1" Type="http://schemas.openxmlformats.org/officeDocument/2006/relationships/hyperlink" Target="#'Page  17'!H1"/></Relationships>
</file>

<file path=xl/drawings/_rels/drawing17.xml.rels><?xml version="1.0" encoding="UTF-8" standalone="yes"?>
<Relationships xmlns="http://schemas.openxmlformats.org/package/2006/relationships"><Relationship Id="rId2" Type="http://schemas.openxmlformats.org/officeDocument/2006/relationships/hyperlink" Target="#'Page  16'!H1"/><Relationship Id="rId1" Type="http://schemas.openxmlformats.org/officeDocument/2006/relationships/hyperlink" Target="#'Page  18'!H1"/></Relationships>
</file>

<file path=xl/drawings/_rels/drawing18.xml.rels><?xml version="1.0" encoding="UTF-8" standalone="yes"?>
<Relationships xmlns="http://schemas.openxmlformats.org/package/2006/relationships"><Relationship Id="rId2" Type="http://schemas.openxmlformats.org/officeDocument/2006/relationships/hyperlink" Target="#'Page  17'!H1"/><Relationship Id="rId1" Type="http://schemas.openxmlformats.org/officeDocument/2006/relationships/hyperlink" Target="#'Page  18'!H1"/></Relationships>
</file>

<file path=xl/drawings/drawing1.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3" name="Rounded Rectangle 2">
          <a:hlinkClick xmlns:r="http://schemas.openxmlformats.org/officeDocument/2006/relationships" r:id="rId1" tooltip="Next Page"/>
          <a:extLst>
            <a:ext uri="{FF2B5EF4-FFF2-40B4-BE49-F238E27FC236}">
              <a16:creationId xmlns:a16="http://schemas.microsoft.com/office/drawing/2014/main" id="{00000000-0008-0000-0000-000003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4" name="Rounded Rectangle 3">
          <a:hlinkClick xmlns:r="http://schemas.openxmlformats.org/officeDocument/2006/relationships" r:id="rId2" tooltip="Back"/>
          <a:extLst>
            <a:ext uri="{FF2B5EF4-FFF2-40B4-BE49-F238E27FC236}">
              <a16:creationId xmlns:a16="http://schemas.microsoft.com/office/drawing/2014/main" id="{00000000-0008-0000-0000-000004000000}"/>
            </a:ext>
          </a:extLst>
        </xdr:cNvPr>
        <xdr:cNvSpPr/>
      </xdr:nvSpPr>
      <xdr:spPr>
        <a:xfrm>
          <a:off x="209550" y="3962400"/>
          <a:ext cx="1066800" cy="323850"/>
        </a:xfrm>
        <a:prstGeom prst="roundRect">
          <a:avLst>
            <a:gd name="adj" fmla="val 7843"/>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1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1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2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2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3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3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4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4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5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5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6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6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twoCellAnchor>
    <xdr:from>
      <xdr:col>11</xdr:col>
      <xdr:colOff>300037</xdr:colOff>
      <xdr:row>1</xdr:row>
      <xdr:rowOff>109537</xdr:rowOff>
    </xdr:from>
    <xdr:to>
      <xdr:col>17</xdr:col>
      <xdr:colOff>600075</xdr:colOff>
      <xdr:row>20</xdr:row>
      <xdr:rowOff>9525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8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8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twoCellAnchor>
    <xdr:from>
      <xdr:col>12</xdr:col>
      <xdr:colOff>257175</xdr:colOff>
      <xdr:row>1</xdr:row>
      <xdr:rowOff>95250</xdr:rowOff>
    </xdr:from>
    <xdr:to>
      <xdr:col>17</xdr:col>
      <xdr:colOff>438150</xdr:colOff>
      <xdr:row>18</xdr:row>
      <xdr:rowOff>85725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9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9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A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A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B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B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C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C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D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D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E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E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0F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0F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twoCellAnchor>
    <xdr:from>
      <xdr:col>11</xdr:col>
      <xdr:colOff>295276</xdr:colOff>
      <xdr:row>1</xdr:row>
      <xdr:rowOff>4762</xdr:rowOff>
    </xdr:from>
    <xdr:to>
      <xdr:col>17</xdr:col>
      <xdr:colOff>304800</xdr:colOff>
      <xdr:row>17</xdr:row>
      <xdr:rowOff>133350</xdr:rowOff>
    </xdr:to>
    <xdr:graphicFrame macro="">
      <xdr:nvGraphicFramePr>
        <xdr:cNvPr id="7" name="Chart 6">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295275</xdr:colOff>
      <xdr:row>17</xdr:row>
      <xdr:rowOff>171450</xdr:rowOff>
    </xdr:from>
    <xdr:to>
      <xdr:col>17</xdr:col>
      <xdr:colOff>304799</xdr:colOff>
      <xdr:row>34</xdr:row>
      <xdr:rowOff>109538</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10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10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1100-000002000000}"/>
            </a:ext>
          </a:extLst>
        </xdr:cNvPr>
        <xdr:cNvSpPr/>
      </xdr:nvSpPr>
      <xdr:spPr>
        <a:xfrm>
          <a:off x="2352675"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11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219075</xdr:colOff>
      <xdr:row>20</xdr:row>
      <xdr:rowOff>152400</xdr:rowOff>
    </xdr:from>
    <xdr:to>
      <xdr:col>6</xdr:col>
      <xdr:colOff>66675</xdr:colOff>
      <xdr:row>22</xdr:row>
      <xdr:rowOff>95250</xdr:rowOff>
    </xdr:to>
    <xdr:sp macro="" textlink="">
      <xdr:nvSpPr>
        <xdr:cNvPr id="2" name="Rounded Rectangle 1">
          <a:hlinkClick xmlns:r="http://schemas.openxmlformats.org/officeDocument/2006/relationships" r:id="rId1" tooltip="Next Page"/>
          <a:extLst>
            <a:ext uri="{FF2B5EF4-FFF2-40B4-BE49-F238E27FC236}">
              <a16:creationId xmlns:a16="http://schemas.microsoft.com/office/drawing/2014/main" id="{00000000-0008-0000-1200-000002000000}"/>
            </a:ext>
          </a:extLst>
        </xdr:cNvPr>
        <xdr:cNvSpPr/>
      </xdr:nvSpPr>
      <xdr:spPr>
        <a:xfrm>
          <a:off x="2352675" y="3962400"/>
          <a:ext cx="1066800" cy="323850"/>
        </a:xfrm>
        <a:prstGeom prst="roundRect">
          <a:avLst>
            <a:gd name="adj" fmla="val 7843"/>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a:t>Next Page</a:t>
          </a:r>
        </a:p>
      </xdr:txBody>
    </xdr:sp>
    <xdr:clientData/>
  </xdr:twoCellAnchor>
  <xdr:twoCellAnchor>
    <xdr:from>
      <xdr:col>0</xdr:col>
      <xdr:colOff>209550</xdr:colOff>
      <xdr:row>20</xdr:row>
      <xdr:rowOff>152400</xdr:rowOff>
    </xdr:from>
    <xdr:to>
      <xdr:col>2</xdr:col>
      <xdr:colOff>361950</xdr:colOff>
      <xdr:row>22</xdr:row>
      <xdr:rowOff>95250</xdr:rowOff>
    </xdr:to>
    <xdr:sp macro="" textlink="">
      <xdr:nvSpPr>
        <xdr:cNvPr id="3" name="Rounded Rectangle 2">
          <a:hlinkClick xmlns:r="http://schemas.openxmlformats.org/officeDocument/2006/relationships" r:id="rId2" tooltip="Back"/>
          <a:extLst>
            <a:ext uri="{FF2B5EF4-FFF2-40B4-BE49-F238E27FC236}">
              <a16:creationId xmlns:a16="http://schemas.microsoft.com/office/drawing/2014/main" id="{00000000-0008-0000-1200-000003000000}"/>
            </a:ext>
          </a:extLst>
        </xdr:cNvPr>
        <xdr:cNvSpPr/>
      </xdr:nvSpPr>
      <xdr:spPr>
        <a:xfrm>
          <a:off x="209550" y="3962400"/>
          <a:ext cx="1066800" cy="323850"/>
        </a:xfrm>
        <a:prstGeom prst="roundRect">
          <a:avLst>
            <a:gd name="adj" fmla="val 7843"/>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mailto:support@riskamp.com" TargetMode="External"/><Relationship Id="rId2" Type="http://schemas.openxmlformats.org/officeDocument/2006/relationships/hyperlink" Target="http://www.riskamp.com/kb" TargetMode="External"/><Relationship Id="rId1" Type="http://schemas.openxmlformats.org/officeDocument/2006/relationships/hyperlink" Target="http://www.riskamp.com/library"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docs.riskamp.com/help/"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20"/>
  <sheetViews>
    <sheetView tabSelected="1" workbookViewId="0">
      <pane xSplit="7" topLeftCell="H1" activePane="topRight" state="frozen"/>
      <selection pane="topRight" activeCell="I22" sqref="I22"/>
    </sheetView>
  </sheetViews>
  <sheetFormatPr defaultRowHeight="15" x14ac:dyDescent="0.25"/>
  <cols>
    <col min="1" max="1" width="4.5703125" style="1" customWidth="1"/>
    <col min="2" max="2" width="9.140625" style="1" customWidth="1"/>
    <col min="3" max="6" width="9.140625" style="1"/>
    <col min="7" max="7" width="4" style="2" customWidth="1"/>
    <col min="8" max="8" width="9.140625" style="1"/>
    <col min="9" max="9" width="38.5703125" style="1" customWidth="1"/>
    <col min="10" max="16384" width="9.140625" style="1"/>
  </cols>
  <sheetData>
    <row r="1" spans="2:10" x14ac:dyDescent="0.25">
      <c r="B1" s="45" t="s">
        <v>0</v>
      </c>
      <c r="C1" s="45"/>
      <c r="D1" s="47" t="s">
        <v>1</v>
      </c>
      <c r="E1" s="47"/>
      <c r="F1" s="47"/>
      <c r="I1" s="42" t="s">
        <v>89</v>
      </c>
      <c r="J1" s="42"/>
    </row>
    <row r="2" spans="2:10" x14ac:dyDescent="0.25">
      <c r="B2" s="46"/>
      <c r="C2" s="46"/>
      <c r="D2" s="48"/>
      <c r="E2" s="48"/>
      <c r="F2" s="48"/>
      <c r="I2" s="43"/>
      <c r="J2" s="43"/>
    </row>
    <row r="4" spans="2:10" x14ac:dyDescent="0.25">
      <c r="B4" s="49" t="s">
        <v>2</v>
      </c>
      <c r="C4" s="49"/>
      <c r="D4" s="49"/>
      <c r="E4" s="49"/>
      <c r="F4" s="49"/>
      <c r="I4" s="28" t="s">
        <v>1</v>
      </c>
      <c r="J4" s="1">
        <v>1</v>
      </c>
    </row>
    <row r="5" spans="2:10" x14ac:dyDescent="0.25">
      <c r="B5" s="49"/>
      <c r="C5" s="49"/>
      <c r="D5" s="49"/>
      <c r="E5" s="49"/>
      <c r="F5" s="49"/>
      <c r="I5" s="28" t="s">
        <v>90</v>
      </c>
      <c r="J5" s="1">
        <v>2</v>
      </c>
    </row>
    <row r="6" spans="2:10" x14ac:dyDescent="0.25">
      <c r="B6" s="49"/>
      <c r="C6" s="49"/>
      <c r="D6" s="49"/>
      <c r="E6" s="49"/>
      <c r="F6" s="49"/>
      <c r="I6" s="28" t="s">
        <v>91</v>
      </c>
      <c r="J6" s="1">
        <v>3</v>
      </c>
    </row>
    <row r="7" spans="2:10" x14ac:dyDescent="0.25">
      <c r="B7" s="3"/>
      <c r="C7" s="3"/>
      <c r="D7" s="3"/>
      <c r="E7" s="3"/>
      <c r="F7" s="3"/>
      <c r="I7" s="28" t="s">
        <v>92</v>
      </c>
      <c r="J7" s="1">
        <v>4</v>
      </c>
    </row>
    <row r="8" spans="2:10" x14ac:dyDescent="0.25">
      <c r="B8" s="44" t="s">
        <v>3</v>
      </c>
      <c r="C8" s="44"/>
      <c r="D8" s="44"/>
      <c r="E8" s="44"/>
      <c r="F8" s="44"/>
      <c r="I8" s="28" t="s">
        <v>93</v>
      </c>
      <c r="J8" s="1">
        <v>5</v>
      </c>
    </row>
    <row r="9" spans="2:10" x14ac:dyDescent="0.25">
      <c r="B9" s="44"/>
      <c r="C9" s="44"/>
      <c r="D9" s="44"/>
      <c r="E9" s="44"/>
      <c r="F9" s="44"/>
      <c r="I9" s="28" t="s">
        <v>94</v>
      </c>
      <c r="J9" s="1">
        <v>6</v>
      </c>
    </row>
    <row r="10" spans="2:10" x14ac:dyDescent="0.25">
      <c r="B10" s="44"/>
      <c r="C10" s="44"/>
      <c r="D10" s="44"/>
      <c r="E10" s="44"/>
      <c r="F10" s="44"/>
      <c r="I10" s="28" t="s">
        <v>95</v>
      </c>
      <c r="J10" s="1">
        <v>7</v>
      </c>
    </row>
    <row r="11" spans="2:10" x14ac:dyDescent="0.25">
      <c r="B11" s="44"/>
      <c r="C11" s="44"/>
      <c r="D11" s="44"/>
      <c r="E11" s="44"/>
      <c r="F11" s="44"/>
      <c r="I11" s="28" t="s">
        <v>96</v>
      </c>
      <c r="J11" s="1">
        <v>8</v>
      </c>
    </row>
    <row r="12" spans="2:10" x14ac:dyDescent="0.25">
      <c r="B12" s="44"/>
      <c r="C12" s="44"/>
      <c r="D12" s="44"/>
      <c r="E12" s="44"/>
      <c r="F12" s="44"/>
      <c r="I12" s="28" t="s">
        <v>53</v>
      </c>
      <c r="J12" s="1">
        <v>9</v>
      </c>
    </row>
    <row r="13" spans="2:10" x14ac:dyDescent="0.25">
      <c r="B13" s="49" t="s">
        <v>4</v>
      </c>
      <c r="C13" s="49"/>
      <c r="D13" s="49"/>
      <c r="E13" s="49"/>
      <c r="F13" s="49"/>
      <c r="I13" s="28" t="s">
        <v>74</v>
      </c>
      <c r="J13" s="1">
        <v>10</v>
      </c>
    </row>
    <row r="14" spans="2:10" x14ac:dyDescent="0.25">
      <c r="B14" s="49"/>
      <c r="C14" s="49"/>
      <c r="D14" s="49"/>
      <c r="E14" s="49"/>
      <c r="F14" s="49"/>
      <c r="I14" s="28" t="s">
        <v>97</v>
      </c>
      <c r="J14" s="1">
        <v>11</v>
      </c>
    </row>
    <row r="15" spans="2:10" x14ac:dyDescent="0.25">
      <c r="B15" s="49"/>
      <c r="C15" s="49"/>
      <c r="D15" s="49"/>
      <c r="E15" s="49"/>
      <c r="F15" s="49"/>
      <c r="I15" s="28" t="s">
        <v>98</v>
      </c>
      <c r="J15" s="1">
        <v>12</v>
      </c>
    </row>
    <row r="16" spans="2:10" x14ac:dyDescent="0.25">
      <c r="B16" s="49"/>
      <c r="C16" s="49"/>
      <c r="D16" s="49"/>
      <c r="E16" s="49"/>
      <c r="F16" s="49"/>
      <c r="I16" s="28" t="s">
        <v>113</v>
      </c>
      <c r="J16" s="1">
        <v>13</v>
      </c>
    </row>
    <row r="17" spans="2:10" x14ac:dyDescent="0.25">
      <c r="B17" s="3"/>
      <c r="C17" s="3"/>
      <c r="D17" s="3"/>
      <c r="E17" s="3"/>
      <c r="F17" s="3"/>
      <c r="I17" s="28" t="s">
        <v>133</v>
      </c>
      <c r="J17" s="1">
        <v>14</v>
      </c>
    </row>
    <row r="18" spans="2:10" x14ac:dyDescent="0.25">
      <c r="B18" s="44" t="s">
        <v>5</v>
      </c>
      <c r="C18" s="44"/>
      <c r="D18" s="44"/>
      <c r="E18" s="44"/>
      <c r="F18" s="44"/>
      <c r="I18" s="28" t="s">
        <v>126</v>
      </c>
      <c r="J18" s="1">
        <v>15</v>
      </c>
    </row>
    <row r="19" spans="2:10" x14ac:dyDescent="0.25">
      <c r="B19" s="44"/>
      <c r="C19" s="44"/>
      <c r="D19" s="44"/>
      <c r="E19" s="44"/>
      <c r="F19" s="44"/>
      <c r="I19" s="28" t="s">
        <v>128</v>
      </c>
      <c r="J19" s="1">
        <v>16</v>
      </c>
    </row>
    <row r="20" spans="2:10" x14ac:dyDescent="0.25">
      <c r="B20" s="44"/>
      <c r="C20" s="44"/>
      <c r="D20" s="44"/>
      <c r="E20" s="44"/>
      <c r="F20" s="44"/>
      <c r="I20" s="28" t="s">
        <v>148</v>
      </c>
      <c r="J20" s="1">
        <v>17</v>
      </c>
    </row>
  </sheetData>
  <mergeCells count="7">
    <mergeCell ref="I1:J2"/>
    <mergeCell ref="B18:F20"/>
    <mergeCell ref="B1:C2"/>
    <mergeCell ref="D1:F2"/>
    <mergeCell ref="B4:F6"/>
    <mergeCell ref="B8:F12"/>
    <mergeCell ref="B13:F16"/>
  </mergeCells>
  <hyperlinks>
    <hyperlink ref="I4" location="Welcome!H1" tooltip="Page 1" display="Welcome" xr:uid="{00000000-0004-0000-0000-000000000000}"/>
    <hyperlink ref="I5" location="'Page 2'!H1" tooltip="Page 2" display="The Basics" xr:uid="{00000000-0004-0000-0000-000001000000}"/>
    <hyperlink ref="I6" location="'Page 3'!H1" tooltip="Page 3" display="Running a Simulation" xr:uid="{00000000-0004-0000-0000-000002000000}"/>
    <hyperlink ref="I7" location="'Page 4'!H1" tooltip="Page 4" display="Building a Model" xr:uid="{00000000-0004-0000-0000-000003000000}"/>
    <hyperlink ref="I8" location="'Page 5'!N12" tooltip="Page 5" display="Deriving Statistics" xr:uid="{00000000-0004-0000-0000-000004000000}"/>
    <hyperlink ref="I9" location="'Page 6'!H1" tooltip="Page 6" display="Building a Table" xr:uid="{00000000-0004-0000-0000-000005000000}"/>
    <hyperlink ref="I10" location="'Page 7 '!H1" tooltip="Page 7" display="Creating Charts" xr:uid="{00000000-0004-0000-0000-000006000000}"/>
    <hyperlink ref="I11" location="'Page 8'!H1" tooltip="Page 8" display="Review" xr:uid="{00000000-0004-0000-0000-000007000000}"/>
    <hyperlink ref="I12" location="'Page 9'!H1" tooltip="Page 9" display="Summary" xr:uid="{00000000-0004-0000-0000-000008000000}"/>
    <hyperlink ref="I13" location="'Page  10'!I5" tooltip="Page 10" display="QuickView" xr:uid="{00000000-0004-0000-0000-000009000000}"/>
    <hyperlink ref="I14" location="'Page  11'!K6" tooltip="Page 11" display="Correlation" xr:uid="{00000000-0004-0000-0000-00000A000000}"/>
    <hyperlink ref="I15" location="'Page  12'!H1" tooltip="Page 12" display="Multivariate Distributions" xr:uid="{00000000-0004-0000-0000-00000B000000}"/>
    <hyperlink ref="I16" location="'Page  13'!J4:M7" tooltip="Page 13" display="Correlation Matrices" xr:uid="{00000000-0004-0000-0000-00000C000000}"/>
    <hyperlink ref="I17" location="'Page  14'!H1" tooltip="Page 14" display="Configuration Options" xr:uid="{00000000-0004-0000-0000-00000D000000}"/>
    <hyperlink ref="I18" location="'Page  15'!H1" tooltip="Page 15" display="Latin Hypercube Sampling" xr:uid="{00000000-0004-0000-0000-00000E000000}"/>
    <hyperlink ref="I19" location="'Page  16'!H1" tooltip="Page 16" display="Saving Simulation Data" xr:uid="{00000000-0004-0000-0000-00000F000000}"/>
    <hyperlink ref="I20" location="'Page  17'!H1" tooltip="Page 17" display="Correlation Matrices" xr:uid="{00000000-0004-0000-0000-00001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0"/>
  <sheetViews>
    <sheetView workbookViewId="0">
      <pane xSplit="7" topLeftCell="H1" activePane="topRight" state="frozen"/>
      <selection pane="topRight" activeCell="I8" sqref="I8"/>
    </sheetView>
  </sheetViews>
  <sheetFormatPr defaultRowHeight="15" x14ac:dyDescent="0.25"/>
  <cols>
    <col min="1" max="1" width="4.5703125" style="1" customWidth="1"/>
    <col min="2" max="2" width="9.140625" style="1" customWidth="1"/>
    <col min="3" max="6" width="9.140625" style="1"/>
    <col min="7" max="7" width="4" style="2" customWidth="1"/>
  </cols>
  <sheetData>
    <row r="1" spans="2:9" x14ac:dyDescent="0.25">
      <c r="B1" s="45" t="s">
        <v>6</v>
      </c>
      <c r="C1" s="45"/>
      <c r="D1" s="47" t="s">
        <v>42</v>
      </c>
      <c r="E1" s="47"/>
      <c r="F1" s="47"/>
    </row>
    <row r="2" spans="2:9" x14ac:dyDescent="0.25">
      <c r="B2" s="46"/>
      <c r="C2" s="46"/>
      <c r="D2" s="48"/>
      <c r="E2" s="48"/>
      <c r="F2" s="48"/>
    </row>
    <row r="4" spans="2:9" ht="15" customHeight="1" x14ac:dyDescent="0.25">
      <c r="B4" s="49" t="s">
        <v>116</v>
      </c>
      <c r="C4" s="49"/>
      <c r="D4" s="49"/>
      <c r="E4" s="49"/>
      <c r="F4" s="49"/>
    </row>
    <row r="5" spans="2:9" x14ac:dyDescent="0.25">
      <c r="B5" s="49"/>
      <c r="C5" s="49"/>
      <c r="D5" s="49"/>
      <c r="E5" s="49"/>
      <c r="F5" s="49"/>
    </row>
    <row r="6" spans="2:9" x14ac:dyDescent="0.25">
      <c r="B6" s="49"/>
      <c r="C6" s="49"/>
      <c r="D6" s="49"/>
      <c r="E6" s="49"/>
      <c r="F6" s="49"/>
    </row>
    <row r="7" spans="2:9" ht="15" customHeight="1" x14ac:dyDescent="0.25">
      <c r="B7" s="49"/>
      <c r="C7" s="49"/>
      <c r="D7" s="49"/>
      <c r="E7" s="49"/>
      <c r="F7" s="49"/>
      <c r="I7" t="s">
        <v>10</v>
      </c>
    </row>
    <row r="8" spans="2:9" ht="15" customHeight="1" x14ac:dyDescent="0.25">
      <c r="B8" s="3"/>
      <c r="C8" s="3"/>
      <c r="D8" s="3"/>
      <c r="E8" s="3"/>
      <c r="F8" s="3"/>
      <c r="I8">
        <f>_xll.NormalValue( 100, 10 )</f>
        <v>94.811547361040908</v>
      </c>
    </row>
    <row r="9" spans="2:9" x14ac:dyDescent="0.25">
      <c r="B9" s="49" t="s">
        <v>117</v>
      </c>
      <c r="C9" s="49"/>
      <c r="D9" s="49"/>
      <c r="E9" s="49"/>
      <c r="F9" s="49"/>
    </row>
    <row r="10" spans="2:9" ht="15" customHeight="1" x14ac:dyDescent="0.25">
      <c r="B10" s="49"/>
      <c r="C10" s="49"/>
      <c r="D10" s="49"/>
      <c r="E10" s="49"/>
      <c r="F10" s="49"/>
    </row>
    <row r="11" spans="2:9" ht="15" customHeight="1" x14ac:dyDescent="0.25">
      <c r="B11" s="49"/>
      <c r="C11" s="49"/>
      <c r="D11" s="49"/>
      <c r="E11" s="49"/>
      <c r="F11" s="49"/>
      <c r="I11" t="s">
        <v>9</v>
      </c>
    </row>
    <row r="12" spans="2:9" ht="15" customHeight="1" x14ac:dyDescent="0.25">
      <c r="B12" s="3"/>
      <c r="C12" s="3"/>
      <c r="D12" s="3"/>
      <c r="E12" s="3"/>
      <c r="F12" s="3"/>
      <c r="I12" t="e">
        <f>_xll.SimulationMean(I8)</f>
        <v>#N/A</v>
      </c>
    </row>
    <row r="13" spans="2:9" ht="15" customHeight="1" x14ac:dyDescent="0.25">
      <c r="B13" s="49" t="s">
        <v>7</v>
      </c>
      <c r="C13" s="49"/>
      <c r="D13" s="49"/>
      <c r="E13" s="49"/>
      <c r="F13" s="49"/>
    </row>
    <row r="14" spans="2:9" x14ac:dyDescent="0.25">
      <c r="B14" s="49"/>
      <c r="C14" s="49"/>
      <c r="D14" s="49"/>
      <c r="E14" s="49"/>
      <c r="F14" s="49"/>
    </row>
    <row r="15" spans="2:9" x14ac:dyDescent="0.25">
      <c r="B15" s="49"/>
      <c r="C15" s="49"/>
      <c r="D15" s="49"/>
      <c r="E15" s="49"/>
      <c r="F15" s="49"/>
    </row>
    <row r="16" spans="2:9" ht="15" customHeight="1" x14ac:dyDescent="0.25">
      <c r="B16" s="49"/>
      <c r="C16" s="49"/>
      <c r="D16" s="49"/>
      <c r="E16" s="49"/>
      <c r="F16" s="49"/>
    </row>
    <row r="17" spans="2:6" x14ac:dyDescent="0.25">
      <c r="B17" s="3"/>
      <c r="C17" s="3"/>
      <c r="D17" s="3"/>
      <c r="E17" s="3"/>
      <c r="F17" s="3"/>
    </row>
    <row r="18" spans="2:6" ht="15" customHeight="1" x14ac:dyDescent="0.25">
      <c r="B18" s="49" t="s">
        <v>8</v>
      </c>
      <c r="C18" s="49"/>
      <c r="D18" s="49"/>
      <c r="E18" s="49"/>
      <c r="F18" s="49"/>
    </row>
    <row r="19" spans="2:6" x14ac:dyDescent="0.25">
      <c r="B19" s="49"/>
      <c r="C19" s="49"/>
      <c r="D19" s="49"/>
      <c r="E19" s="49"/>
      <c r="F19" s="49"/>
    </row>
    <row r="20" spans="2:6" x14ac:dyDescent="0.25">
      <c r="B20" s="49"/>
      <c r="C20" s="49"/>
      <c r="D20" s="49"/>
      <c r="E20" s="49"/>
      <c r="F20" s="49"/>
    </row>
  </sheetData>
  <mergeCells count="6">
    <mergeCell ref="B1:C2"/>
    <mergeCell ref="D1:F2"/>
    <mergeCell ref="B18:F20"/>
    <mergeCell ref="B13:F16"/>
    <mergeCell ref="B4:F7"/>
    <mergeCell ref="B9: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workbookViewId="0">
      <pane xSplit="7" topLeftCell="H1" activePane="topRight" state="frozen"/>
      <selection pane="topRight" activeCell="I8" sqref="I8"/>
    </sheetView>
  </sheetViews>
  <sheetFormatPr defaultRowHeight="15" x14ac:dyDescent="0.25"/>
  <cols>
    <col min="1" max="1" width="4.5703125" style="1" customWidth="1"/>
    <col min="2" max="2" width="9.140625" style="1" customWidth="1"/>
    <col min="3" max="6" width="9.140625" style="1"/>
    <col min="7" max="7" width="4" style="2" customWidth="1"/>
  </cols>
  <sheetData>
    <row r="1" spans="2:9" ht="15" customHeight="1" x14ac:dyDescent="0.25">
      <c r="B1" s="45" t="s">
        <v>11</v>
      </c>
      <c r="C1" s="45"/>
      <c r="D1" s="47" t="s">
        <v>42</v>
      </c>
      <c r="E1" s="47"/>
      <c r="F1" s="47"/>
    </row>
    <row r="2" spans="2:9" ht="15" customHeight="1" x14ac:dyDescent="0.25">
      <c r="B2" s="46"/>
      <c r="C2" s="46"/>
      <c r="D2" s="48"/>
      <c r="E2" s="48"/>
      <c r="F2" s="48"/>
    </row>
    <row r="4" spans="2:9" ht="15" customHeight="1" x14ac:dyDescent="0.25">
      <c r="B4" s="49" t="s">
        <v>12</v>
      </c>
      <c r="C4" s="49"/>
      <c r="D4" s="49"/>
      <c r="E4" s="49"/>
      <c r="F4" s="49"/>
    </row>
    <row r="5" spans="2:9" x14ac:dyDescent="0.25">
      <c r="B5" s="49"/>
      <c r="C5" s="49"/>
      <c r="D5" s="49"/>
      <c r="E5" s="49"/>
      <c r="F5" s="49"/>
    </row>
    <row r="6" spans="2:9" x14ac:dyDescent="0.25">
      <c r="B6" s="4"/>
      <c r="C6" s="4"/>
      <c r="D6" s="4"/>
      <c r="E6" s="4"/>
      <c r="F6" s="4"/>
    </row>
    <row r="7" spans="2:9" x14ac:dyDescent="0.25">
      <c r="B7" s="49" t="s">
        <v>13</v>
      </c>
      <c r="C7" s="49"/>
      <c r="D7" s="49"/>
      <c r="E7" s="49"/>
      <c r="F7" s="49"/>
      <c r="I7" t="s">
        <v>10</v>
      </c>
    </row>
    <row r="8" spans="2:9" ht="15" customHeight="1" x14ac:dyDescent="0.25">
      <c r="B8" s="49"/>
      <c r="C8" s="49"/>
      <c r="D8" s="49"/>
      <c r="E8" s="49"/>
      <c r="F8" s="49"/>
      <c r="I8">
        <f>_xll.NormalValue(100,10)</f>
        <v>98.535641929685681</v>
      </c>
    </row>
    <row r="9" spans="2:9" x14ac:dyDescent="0.25">
      <c r="B9" s="49"/>
      <c r="C9" s="49"/>
      <c r="D9" s="49"/>
      <c r="E9" s="49"/>
      <c r="F9" s="49"/>
    </row>
    <row r="10" spans="2:9" x14ac:dyDescent="0.25">
      <c r="B10" s="4"/>
      <c r="C10" s="4"/>
      <c r="D10" s="4"/>
      <c r="E10" s="4"/>
      <c r="F10" s="4"/>
    </row>
    <row r="11" spans="2:9" x14ac:dyDescent="0.25">
      <c r="B11" s="49" t="s">
        <v>15</v>
      </c>
      <c r="C11" s="49"/>
      <c r="D11" s="49"/>
      <c r="E11" s="49"/>
      <c r="F11" s="49"/>
      <c r="I11" t="s">
        <v>9</v>
      </c>
    </row>
    <row r="12" spans="2:9" x14ac:dyDescent="0.25">
      <c r="B12" s="49"/>
      <c r="C12" s="49"/>
      <c r="D12" s="49"/>
      <c r="E12" s="49"/>
      <c r="F12" s="49"/>
      <c r="I12" t="e">
        <f>_xll.SimulationMean(I8)</f>
        <v>#N/A</v>
      </c>
    </row>
    <row r="13" spans="2:9" ht="15" customHeight="1" x14ac:dyDescent="0.25">
      <c r="B13" s="49"/>
      <c r="C13" s="49"/>
      <c r="D13" s="49"/>
      <c r="E13" s="49"/>
      <c r="F13" s="49"/>
    </row>
    <row r="14" spans="2:9" x14ac:dyDescent="0.25">
      <c r="B14" s="49"/>
      <c r="C14" s="49"/>
      <c r="D14" s="49"/>
      <c r="E14" s="49"/>
      <c r="F14" s="49"/>
    </row>
    <row r="15" spans="2:9" x14ac:dyDescent="0.25">
      <c r="B15" s="49"/>
      <c r="C15" s="49"/>
      <c r="D15" s="49"/>
      <c r="E15" s="49"/>
      <c r="F15" s="49"/>
    </row>
    <row r="16" spans="2:9" x14ac:dyDescent="0.25">
      <c r="B16" s="49" t="s">
        <v>14</v>
      </c>
      <c r="C16" s="49"/>
      <c r="D16" s="49"/>
      <c r="E16" s="49"/>
      <c r="F16" s="49"/>
    </row>
    <row r="17" spans="2:6" x14ac:dyDescent="0.25">
      <c r="B17" s="49"/>
      <c r="C17" s="49"/>
      <c r="D17" s="49"/>
      <c r="E17" s="49"/>
      <c r="F17" s="49"/>
    </row>
    <row r="18" spans="2:6" ht="15" customHeight="1" x14ac:dyDescent="0.25">
      <c r="B18" s="49"/>
      <c r="C18" s="49"/>
      <c r="D18" s="49"/>
      <c r="E18" s="49"/>
      <c r="F18" s="49"/>
    </row>
    <row r="19" spans="2:6" x14ac:dyDescent="0.25">
      <c r="B19" s="49"/>
      <c r="C19" s="49"/>
      <c r="D19" s="49"/>
      <c r="E19" s="49"/>
      <c r="F19" s="49"/>
    </row>
    <row r="20" spans="2:6" x14ac:dyDescent="0.25">
      <c r="B20" s="3"/>
      <c r="C20" s="3"/>
      <c r="D20" s="3"/>
      <c r="E20" s="3"/>
      <c r="F20" s="3"/>
    </row>
  </sheetData>
  <mergeCells count="6">
    <mergeCell ref="B16:F19"/>
    <mergeCell ref="B1:C2"/>
    <mergeCell ref="D1:F2"/>
    <mergeCell ref="B4:F5"/>
    <mergeCell ref="B7:F9"/>
    <mergeCell ref="B11:F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1"/>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10" max="12" width="14" customWidth="1"/>
  </cols>
  <sheetData>
    <row r="1" spans="2:12" ht="15" customHeight="1" x14ac:dyDescent="0.25">
      <c r="B1" s="45" t="s">
        <v>16</v>
      </c>
      <c r="C1" s="45"/>
      <c r="D1" s="47" t="s">
        <v>42</v>
      </c>
      <c r="E1" s="47"/>
      <c r="F1" s="47"/>
    </row>
    <row r="2" spans="2:12" ht="15" customHeight="1" x14ac:dyDescent="0.25">
      <c r="B2" s="46"/>
      <c r="C2" s="46"/>
      <c r="D2" s="48"/>
      <c r="E2" s="48"/>
      <c r="F2" s="48"/>
      <c r="I2" s="5" t="s">
        <v>21</v>
      </c>
      <c r="J2" s="5"/>
      <c r="L2" s="6">
        <v>1000000</v>
      </c>
    </row>
    <row r="4" spans="2:12" ht="15" customHeight="1" x14ac:dyDescent="0.25">
      <c r="B4" s="49" t="s">
        <v>17</v>
      </c>
      <c r="C4" s="49"/>
      <c r="D4" s="49"/>
      <c r="E4" s="49"/>
      <c r="F4" s="49"/>
      <c r="I4" s="10" t="s">
        <v>22</v>
      </c>
      <c r="J4" s="10" t="s">
        <v>23</v>
      </c>
      <c r="K4" s="10" t="s">
        <v>24</v>
      </c>
      <c r="L4" s="10" t="s">
        <v>25</v>
      </c>
    </row>
    <row r="5" spans="2:12" x14ac:dyDescent="0.25">
      <c r="B5" s="49"/>
      <c r="C5" s="49"/>
      <c r="D5" s="49"/>
      <c r="E5" s="49"/>
      <c r="F5" s="49"/>
      <c r="I5">
        <v>1</v>
      </c>
      <c r="J5" s="11">
        <f>_xll.NormalValue( 5.4%, 8.7% )</f>
        <v>6.183281724167547E-2</v>
      </c>
      <c r="K5" s="7">
        <f>L2*J5</f>
        <v>61832.817241675468</v>
      </c>
      <c r="L5" s="8">
        <f>K5+L2</f>
        <v>1061832.8172416755</v>
      </c>
    </row>
    <row r="6" spans="2:12" x14ac:dyDescent="0.25">
      <c r="B6" s="49"/>
      <c r="C6" s="49"/>
      <c r="D6" s="49"/>
      <c r="E6" s="49"/>
      <c r="F6" s="49"/>
      <c r="I6">
        <f>I5+1</f>
        <v>2</v>
      </c>
      <c r="J6" s="11">
        <f>_xll.NormalValue( 5.4%, 8.7% )</f>
        <v>9.4033417224982374E-2</v>
      </c>
      <c r="K6" s="8">
        <f>J6*L5</f>
        <v>99847.768326864927</v>
      </c>
      <c r="L6" s="8">
        <f>K6+L5</f>
        <v>1161680.5855685403</v>
      </c>
    </row>
    <row r="7" spans="2:12" x14ac:dyDescent="0.25">
      <c r="B7" s="49"/>
      <c r="C7" s="49"/>
      <c r="D7" s="49"/>
      <c r="E7" s="49"/>
      <c r="F7" s="49"/>
      <c r="I7">
        <f t="shared" ref="I7:I13" si="0">I6+1</f>
        <v>3</v>
      </c>
      <c r="J7" s="11">
        <f>_xll.NormalValue( 5.4%, 8.7% )</f>
        <v>-3.088614152486166E-3</v>
      </c>
      <c r="K7" s="8">
        <f t="shared" ref="K7:K14" si="1">J7*L6</f>
        <v>-3587.98309725541</v>
      </c>
      <c r="L7" s="8">
        <f t="shared" ref="L7:L13" si="2">K7+L6</f>
        <v>1158092.6024712848</v>
      </c>
    </row>
    <row r="8" spans="2:12" ht="15" customHeight="1" x14ac:dyDescent="0.25">
      <c r="B8" s="49" t="s">
        <v>18</v>
      </c>
      <c r="C8" s="49"/>
      <c r="D8" s="49"/>
      <c r="E8" s="49"/>
      <c r="F8" s="49"/>
      <c r="I8">
        <f t="shared" si="0"/>
        <v>4</v>
      </c>
      <c r="J8" s="11">
        <f>_xll.NormalValue( 5.4%, 8.7% )</f>
        <v>8.1946313377426305E-2</v>
      </c>
      <c r="K8" s="8">
        <f t="shared" si="1"/>
        <v>94901.419322191083</v>
      </c>
      <c r="L8" s="8">
        <f t="shared" si="2"/>
        <v>1252994.0217934758</v>
      </c>
    </row>
    <row r="9" spans="2:12" x14ac:dyDescent="0.25">
      <c r="B9" s="49"/>
      <c r="C9" s="49"/>
      <c r="D9" s="49"/>
      <c r="E9" s="49"/>
      <c r="F9" s="49"/>
      <c r="I9">
        <f t="shared" si="0"/>
        <v>5</v>
      </c>
      <c r="J9" s="11">
        <f>_xll.NormalValue( 5.4%, 8.7% )</f>
        <v>4.1917523447635455E-2</v>
      </c>
      <c r="K9" s="8">
        <f t="shared" si="1"/>
        <v>52522.406288275073</v>
      </c>
      <c r="L9" s="8">
        <f t="shared" si="2"/>
        <v>1305516.4280817509</v>
      </c>
    </row>
    <row r="10" spans="2:12" x14ac:dyDescent="0.25">
      <c r="B10" s="49"/>
      <c r="C10" s="49"/>
      <c r="D10" s="49"/>
      <c r="E10" s="49"/>
      <c r="F10" s="49"/>
      <c r="I10">
        <f t="shared" si="0"/>
        <v>6</v>
      </c>
      <c r="J10" s="11">
        <f>_xll.NormalValue( 5.4%, 8.7% )</f>
        <v>1.9284306170667842E-2</v>
      </c>
      <c r="K10" s="8">
        <f t="shared" si="1"/>
        <v>25175.978509965149</v>
      </c>
      <c r="L10" s="8">
        <f t="shared" si="2"/>
        <v>1330692.406591716</v>
      </c>
    </row>
    <row r="11" spans="2:12" x14ac:dyDescent="0.25">
      <c r="B11" s="49"/>
      <c r="C11" s="49"/>
      <c r="D11" s="49"/>
      <c r="E11" s="49"/>
      <c r="F11" s="49"/>
      <c r="I11">
        <f t="shared" si="0"/>
        <v>7</v>
      </c>
      <c r="J11" s="11">
        <f>_xll.NormalValue( 5.4%, 8.7% )</f>
        <v>0.1205966251914498</v>
      </c>
      <c r="K11" s="8">
        <f t="shared" si="1"/>
        <v>160477.01340284949</v>
      </c>
      <c r="L11" s="8">
        <f t="shared" si="2"/>
        <v>1491169.4199945654</v>
      </c>
    </row>
    <row r="12" spans="2:12" x14ac:dyDescent="0.25">
      <c r="B12" s="49"/>
      <c r="C12" s="49"/>
      <c r="D12" s="49"/>
      <c r="E12" s="49"/>
      <c r="F12" s="49"/>
      <c r="I12">
        <f t="shared" si="0"/>
        <v>8</v>
      </c>
      <c r="J12" s="11">
        <f>_xll.NormalValue( 5.4%, 8.7% )</f>
        <v>-5.7486045365674518E-2</v>
      </c>
      <c r="K12" s="8">
        <f t="shared" si="1"/>
        <v>-85721.432925714151</v>
      </c>
      <c r="L12" s="8">
        <f t="shared" si="2"/>
        <v>1405447.9870688512</v>
      </c>
    </row>
    <row r="13" spans="2:12" ht="15" customHeight="1" x14ac:dyDescent="0.25">
      <c r="B13" s="4"/>
      <c r="C13" s="4"/>
      <c r="D13" s="4"/>
      <c r="E13" s="4"/>
      <c r="F13" s="4"/>
      <c r="I13">
        <f t="shared" si="0"/>
        <v>9</v>
      </c>
      <c r="J13" s="11">
        <f>_xll.NormalValue( 5.4%, 8.7% )</f>
        <v>3.5465522046355585E-2</v>
      </c>
      <c r="K13" s="8">
        <f t="shared" si="1"/>
        <v>49844.946570396423</v>
      </c>
      <c r="L13" s="8">
        <f t="shared" si="2"/>
        <v>1455292.9336392477</v>
      </c>
    </row>
    <row r="14" spans="2:12" x14ac:dyDescent="0.25">
      <c r="B14" s="49" t="s">
        <v>19</v>
      </c>
      <c r="C14" s="49"/>
      <c r="D14" s="49"/>
      <c r="E14" s="49"/>
      <c r="F14" s="49"/>
      <c r="I14">
        <f>I13+1</f>
        <v>10</v>
      </c>
      <c r="J14" s="11">
        <f>_xll.NormalValue( 5.4%, 8.7% )</f>
        <v>9.5066374391797923E-2</v>
      </c>
      <c r="K14" s="8">
        <f t="shared" si="1"/>
        <v>138349.42287908666</v>
      </c>
      <c r="L14" s="8">
        <f>K14+L13</f>
        <v>1593642.3565183342</v>
      </c>
    </row>
    <row r="15" spans="2:12" x14ac:dyDescent="0.25">
      <c r="B15" s="49"/>
      <c r="C15" s="49"/>
      <c r="D15" s="49"/>
      <c r="E15" s="49"/>
      <c r="F15" s="49"/>
    </row>
    <row r="16" spans="2:12" x14ac:dyDescent="0.25">
      <c r="B16" s="49"/>
      <c r="C16" s="49"/>
      <c r="D16" s="49"/>
      <c r="E16" s="49"/>
      <c r="F16" s="49"/>
      <c r="I16" s="5" t="s">
        <v>25</v>
      </c>
      <c r="J16" s="5"/>
      <c r="L16" s="9">
        <f>L14</f>
        <v>1593642.3565183342</v>
      </c>
    </row>
    <row r="17" spans="2:12" x14ac:dyDescent="0.25">
      <c r="B17" s="4"/>
      <c r="C17" s="4"/>
      <c r="D17" s="4"/>
      <c r="E17" s="4"/>
      <c r="F17" s="4"/>
    </row>
    <row r="18" spans="2:12" ht="15" customHeight="1" x14ac:dyDescent="0.25">
      <c r="B18" s="49" t="s">
        <v>20</v>
      </c>
      <c r="C18" s="49"/>
      <c r="D18" s="49"/>
      <c r="E18" s="49"/>
      <c r="F18" s="49"/>
      <c r="I18" t="s">
        <v>26</v>
      </c>
      <c r="L18" s="7" t="e">
        <f>_xll.SimulationMean(L16)</f>
        <v>#N/A</v>
      </c>
    </row>
    <row r="19" spans="2:12" x14ac:dyDescent="0.25">
      <c r="B19" s="49"/>
      <c r="C19" s="49"/>
      <c r="D19" s="49"/>
      <c r="E19" s="49"/>
      <c r="F19" s="49"/>
    </row>
    <row r="20" spans="2:12" x14ac:dyDescent="0.25">
      <c r="B20" s="49"/>
      <c r="C20" s="49"/>
      <c r="D20" s="49"/>
      <c r="E20" s="49"/>
      <c r="F20" s="49"/>
      <c r="I20" t="s">
        <v>27</v>
      </c>
      <c r="L20" s="7" t="e">
        <f>_xll.SimulationMin(L16)</f>
        <v>#N/A</v>
      </c>
    </row>
    <row r="21" spans="2:12" x14ac:dyDescent="0.25">
      <c r="I21" t="s">
        <v>28</v>
      </c>
      <c r="L21" s="7" t="e">
        <f>_xll.SimulationMax(L16)</f>
        <v>#N/A</v>
      </c>
    </row>
  </sheetData>
  <mergeCells count="6">
    <mergeCell ref="B18:F20"/>
    <mergeCell ref="B1:C2"/>
    <mergeCell ref="D1:F2"/>
    <mergeCell ref="B4:F7"/>
    <mergeCell ref="B8:F12"/>
    <mergeCell ref="B14:F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
  <sheetViews>
    <sheetView workbookViewId="0">
      <pane xSplit="7" topLeftCell="H1" activePane="topRight" state="frozen"/>
      <selection pane="topRight" activeCell="N12" sqref="N12"/>
    </sheetView>
  </sheetViews>
  <sheetFormatPr defaultRowHeight="15" x14ac:dyDescent="0.25"/>
  <cols>
    <col min="1" max="1" width="4.5703125" style="1" customWidth="1"/>
    <col min="2" max="2" width="9.140625" style="1" customWidth="1"/>
    <col min="3" max="6" width="9.140625" style="1"/>
    <col min="7" max="7" width="4" style="2" customWidth="1"/>
    <col min="10" max="12" width="14" customWidth="1"/>
  </cols>
  <sheetData>
    <row r="1" spans="2:14" ht="15" customHeight="1" x14ac:dyDescent="0.25">
      <c r="B1" s="45" t="s">
        <v>29</v>
      </c>
      <c r="C1" s="45"/>
      <c r="D1" s="47" t="s">
        <v>42</v>
      </c>
      <c r="E1" s="47"/>
      <c r="F1" s="47"/>
    </row>
    <row r="2" spans="2:14" ht="15" customHeight="1" x14ac:dyDescent="0.25">
      <c r="B2" s="46"/>
      <c r="C2" s="46"/>
      <c r="D2" s="48"/>
      <c r="E2" s="48"/>
      <c r="F2" s="48"/>
      <c r="I2" s="5" t="s">
        <v>21</v>
      </c>
      <c r="J2" s="5"/>
      <c r="L2" s="6">
        <v>1000000</v>
      </c>
      <c r="N2" s="12" t="s">
        <v>32</v>
      </c>
    </row>
    <row r="4" spans="2:14" ht="15" customHeight="1" x14ac:dyDescent="0.25">
      <c r="B4" s="49" t="s">
        <v>30</v>
      </c>
      <c r="C4" s="49"/>
      <c r="D4" s="49"/>
      <c r="E4" s="49"/>
      <c r="F4" s="49"/>
      <c r="I4" s="10" t="s">
        <v>22</v>
      </c>
      <c r="J4" s="10" t="s">
        <v>23</v>
      </c>
      <c r="K4" s="10" t="s">
        <v>24</v>
      </c>
      <c r="L4" s="10" t="s">
        <v>25</v>
      </c>
      <c r="N4" s="13" t="s">
        <v>33</v>
      </c>
    </row>
    <row r="5" spans="2:14" x14ac:dyDescent="0.25">
      <c r="B5" s="49"/>
      <c r="C5" s="49"/>
      <c r="D5" s="49"/>
      <c r="E5" s="49"/>
      <c r="F5" s="49"/>
      <c r="I5">
        <v>1</v>
      </c>
      <c r="J5" s="11">
        <f>'Page 4'!J5</f>
        <v>6.183281724167547E-2</v>
      </c>
      <c r="K5" s="7">
        <f>L2*J5</f>
        <v>61832.817241675468</v>
      </c>
      <c r="L5" s="8">
        <f>K5+L2</f>
        <v>1061832.8172416755</v>
      </c>
      <c r="N5" s="15" t="s">
        <v>51</v>
      </c>
    </row>
    <row r="6" spans="2:14" x14ac:dyDescent="0.25">
      <c r="B6" s="49"/>
      <c r="C6" s="49"/>
      <c r="D6" s="49"/>
      <c r="E6" s="49"/>
      <c r="F6" s="49"/>
      <c r="I6">
        <f>I5+1</f>
        <v>2</v>
      </c>
      <c r="J6" s="11">
        <f>'Page 4'!J6</f>
        <v>9.4033417224982374E-2</v>
      </c>
      <c r="K6" s="8">
        <f>J6*L5</f>
        <v>99847.768326864927</v>
      </c>
      <c r="L6" s="8">
        <f>K6+L5</f>
        <v>1161680.5855685403</v>
      </c>
    </row>
    <row r="7" spans="2:14" x14ac:dyDescent="0.25">
      <c r="B7" s="49"/>
      <c r="C7" s="49"/>
      <c r="D7" s="49"/>
      <c r="E7" s="49"/>
      <c r="F7" s="49"/>
      <c r="I7">
        <f t="shared" ref="I7:I13" si="0">I6+1</f>
        <v>3</v>
      </c>
      <c r="J7" s="11">
        <f>'Page 4'!J7</f>
        <v>-3.088614152486166E-3</v>
      </c>
      <c r="K7" s="8">
        <f t="shared" ref="K7:K14" si="1">J7*L6</f>
        <v>-3587.98309725541</v>
      </c>
      <c r="L7" s="8">
        <f t="shared" ref="L7:L13" si="2">K7+L6</f>
        <v>1158092.6024712848</v>
      </c>
      <c r="N7" s="16" t="e">
        <f>_xll.SimulationInterval(L16,,1000000)</f>
        <v>#N/A</v>
      </c>
    </row>
    <row r="8" spans="2:14" ht="15" customHeight="1" x14ac:dyDescent="0.25">
      <c r="B8" s="4"/>
      <c r="C8" s="4"/>
      <c r="D8" s="4"/>
      <c r="E8" s="4"/>
      <c r="F8" s="4"/>
      <c r="I8">
        <f t="shared" si="0"/>
        <v>4</v>
      </c>
      <c r="J8" s="11">
        <f>'Page 4'!J8</f>
        <v>8.1946313377426305E-2</v>
      </c>
      <c r="K8" s="8">
        <f t="shared" si="1"/>
        <v>94901.419322191083</v>
      </c>
      <c r="L8" s="8">
        <f t="shared" si="2"/>
        <v>1252994.0217934758</v>
      </c>
    </row>
    <row r="9" spans="2:14" x14ac:dyDescent="0.25">
      <c r="B9" s="49" t="s">
        <v>48</v>
      </c>
      <c r="C9" s="49"/>
      <c r="D9" s="49"/>
      <c r="E9" s="49"/>
      <c r="F9" s="49"/>
      <c r="I9">
        <f t="shared" si="0"/>
        <v>5</v>
      </c>
      <c r="J9" s="11">
        <f>'Page 4'!J9</f>
        <v>4.1917523447635455E-2</v>
      </c>
      <c r="K9" s="8">
        <f t="shared" si="1"/>
        <v>52522.406288275073</v>
      </c>
      <c r="L9" s="8">
        <f t="shared" si="2"/>
        <v>1305516.4280817509</v>
      </c>
      <c r="N9" s="13" t="s">
        <v>33</v>
      </c>
    </row>
    <row r="10" spans="2:14" x14ac:dyDescent="0.25">
      <c r="B10" s="49"/>
      <c r="C10" s="49"/>
      <c r="D10" s="49"/>
      <c r="E10" s="49"/>
      <c r="F10" s="49"/>
      <c r="I10">
        <f t="shared" si="0"/>
        <v>6</v>
      </c>
      <c r="J10" s="11">
        <f>'Page 4'!J10</f>
        <v>1.9284306170667842E-2</v>
      </c>
      <c r="K10" s="8">
        <f t="shared" si="1"/>
        <v>25175.978509965149</v>
      </c>
      <c r="L10" s="8">
        <f t="shared" si="2"/>
        <v>1330692.406591716</v>
      </c>
      <c r="N10" s="15" t="s">
        <v>50</v>
      </c>
    </row>
    <row r="11" spans="2:14" x14ac:dyDescent="0.25">
      <c r="B11" s="49"/>
      <c r="C11" s="49"/>
      <c r="D11" s="49"/>
      <c r="E11" s="49"/>
      <c r="F11" s="49"/>
      <c r="I11">
        <f t="shared" si="0"/>
        <v>7</v>
      </c>
      <c r="J11" s="11">
        <f>'Page 4'!J11</f>
        <v>0.1205966251914498</v>
      </c>
      <c r="K11" s="8">
        <f t="shared" si="1"/>
        <v>160477.01340284949</v>
      </c>
      <c r="L11" s="8">
        <f t="shared" si="2"/>
        <v>1491169.4199945654</v>
      </c>
    </row>
    <row r="12" spans="2:14" x14ac:dyDescent="0.25">
      <c r="B12" s="49"/>
      <c r="C12" s="49"/>
      <c r="D12" s="49"/>
      <c r="E12" s="49"/>
      <c r="F12" s="49"/>
      <c r="I12">
        <f t="shared" si="0"/>
        <v>8</v>
      </c>
      <c r="J12" s="11">
        <f>'Page 4'!J12</f>
        <v>-5.7486045365674518E-2</v>
      </c>
      <c r="K12" s="8">
        <f t="shared" si="1"/>
        <v>-85721.432925714151</v>
      </c>
      <c r="L12" s="8">
        <f t="shared" si="2"/>
        <v>1405447.9870688512</v>
      </c>
      <c r="N12" s="16" t="e">
        <f>_xll.SimulationInterval(L16,2000000)</f>
        <v>#N/A</v>
      </c>
    </row>
    <row r="13" spans="2:14" ht="15" customHeight="1" x14ac:dyDescent="0.25">
      <c r="B13" s="49" t="s">
        <v>49</v>
      </c>
      <c r="C13" s="49"/>
      <c r="D13" s="49"/>
      <c r="E13" s="49"/>
      <c r="F13" s="49"/>
      <c r="I13">
        <f t="shared" si="0"/>
        <v>9</v>
      </c>
      <c r="J13" s="11">
        <f>'Page 4'!J13</f>
        <v>3.5465522046355585E-2</v>
      </c>
      <c r="K13" s="8">
        <f t="shared" si="1"/>
        <v>49844.946570396423</v>
      </c>
      <c r="L13" s="8">
        <f t="shared" si="2"/>
        <v>1455292.9336392477</v>
      </c>
    </row>
    <row r="14" spans="2:14" x14ac:dyDescent="0.25">
      <c r="B14" s="49"/>
      <c r="C14" s="49"/>
      <c r="D14" s="49"/>
      <c r="E14" s="49"/>
      <c r="F14" s="49"/>
      <c r="I14">
        <f>I13+1</f>
        <v>10</v>
      </c>
      <c r="J14" s="11">
        <f>'Page 4'!J14</f>
        <v>9.5066374391797923E-2</v>
      </c>
      <c r="K14" s="8">
        <f t="shared" si="1"/>
        <v>138349.42287908666</v>
      </c>
      <c r="L14" s="8">
        <f>K14+L13</f>
        <v>1593642.3565183342</v>
      </c>
    </row>
    <row r="15" spans="2:14" x14ac:dyDescent="0.25">
      <c r="B15" s="49"/>
      <c r="C15" s="49"/>
      <c r="D15" s="49"/>
      <c r="E15" s="49"/>
      <c r="F15" s="49"/>
    </row>
    <row r="16" spans="2:14" x14ac:dyDescent="0.25">
      <c r="B16" s="4"/>
      <c r="C16" s="4"/>
      <c r="D16" s="4"/>
      <c r="E16" s="4"/>
      <c r="F16" s="4"/>
      <c r="I16" s="5" t="s">
        <v>25</v>
      </c>
      <c r="J16" s="5"/>
      <c r="L16" s="9">
        <f>L14</f>
        <v>1593642.3565183342</v>
      </c>
    </row>
    <row r="17" spans="2:12" x14ac:dyDescent="0.25">
      <c r="B17" s="49" t="s">
        <v>31</v>
      </c>
      <c r="C17" s="49"/>
      <c r="D17" s="49"/>
      <c r="E17" s="49"/>
      <c r="F17" s="49"/>
    </row>
    <row r="18" spans="2:12" ht="15" customHeight="1" x14ac:dyDescent="0.25">
      <c r="B18" s="49"/>
      <c r="C18" s="49"/>
      <c r="D18" s="49"/>
      <c r="E18" s="49"/>
      <c r="F18" s="49"/>
      <c r="I18" t="s">
        <v>26</v>
      </c>
      <c r="L18" s="7" t="e">
        <f>_xll.SimulationMean(L16)</f>
        <v>#N/A</v>
      </c>
    </row>
    <row r="19" spans="2:12" x14ac:dyDescent="0.25">
      <c r="B19" s="49"/>
      <c r="C19" s="49"/>
      <c r="D19" s="49"/>
      <c r="E19" s="49"/>
      <c r="F19" s="49"/>
    </row>
    <row r="20" spans="2:12" x14ac:dyDescent="0.25">
      <c r="B20" s="49"/>
      <c r="C20" s="49"/>
      <c r="D20" s="49"/>
      <c r="E20" s="49"/>
      <c r="F20" s="49"/>
      <c r="I20" t="s">
        <v>27</v>
      </c>
      <c r="L20" s="7" t="e">
        <f>_xll.SimulationMin(L16)</f>
        <v>#N/A</v>
      </c>
    </row>
    <row r="21" spans="2:12" x14ac:dyDescent="0.25">
      <c r="I21" t="s">
        <v>28</v>
      </c>
      <c r="L21" s="7" t="e">
        <f>_xll.SimulationMax(L16)</f>
        <v>#N/A</v>
      </c>
    </row>
  </sheetData>
  <mergeCells count="6">
    <mergeCell ref="B17:F20"/>
    <mergeCell ref="B1:C2"/>
    <mergeCell ref="D1:F2"/>
    <mergeCell ref="B4:F7"/>
    <mergeCell ref="B9:F12"/>
    <mergeCell ref="B13:F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1"/>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10" max="12" width="14" customWidth="1"/>
  </cols>
  <sheetData>
    <row r="1" spans="2:16" ht="15" customHeight="1" x14ac:dyDescent="0.25">
      <c r="B1" s="45" t="s">
        <v>34</v>
      </c>
      <c r="C1" s="45"/>
      <c r="D1" s="47" t="s">
        <v>42</v>
      </c>
      <c r="E1" s="47"/>
      <c r="F1" s="47"/>
    </row>
    <row r="2" spans="2:16" ht="15" customHeight="1" x14ac:dyDescent="0.25">
      <c r="B2" s="46"/>
      <c r="C2" s="46"/>
      <c r="D2" s="48"/>
      <c r="E2" s="48"/>
      <c r="F2" s="48"/>
      <c r="I2" s="5" t="s">
        <v>21</v>
      </c>
      <c r="J2" s="5"/>
      <c r="L2" s="6">
        <v>1000000</v>
      </c>
      <c r="N2" s="12" t="s">
        <v>32</v>
      </c>
      <c r="O2" s="17"/>
      <c r="P2" s="17"/>
    </row>
    <row r="4" spans="2:16" ht="15" customHeight="1" x14ac:dyDescent="0.25">
      <c r="B4" s="49" t="s">
        <v>35</v>
      </c>
      <c r="C4" s="49"/>
      <c r="D4" s="49"/>
      <c r="E4" s="49"/>
      <c r="F4" s="49"/>
      <c r="I4" s="10" t="s">
        <v>22</v>
      </c>
      <c r="J4" s="10" t="s">
        <v>23</v>
      </c>
      <c r="K4" s="10" t="s">
        <v>24</v>
      </c>
      <c r="L4" s="10" t="s">
        <v>25</v>
      </c>
      <c r="N4" s="18" t="s">
        <v>38</v>
      </c>
      <c r="O4" s="18" t="s">
        <v>39</v>
      </c>
      <c r="P4" s="18" t="s">
        <v>40</v>
      </c>
    </row>
    <row r="5" spans="2:16" x14ac:dyDescent="0.25">
      <c r="B5" s="49"/>
      <c r="C5" s="49"/>
      <c r="D5" s="49"/>
      <c r="E5" s="49"/>
      <c r="F5" s="49"/>
      <c r="I5">
        <v>1</v>
      </c>
      <c r="J5" s="11">
        <f>'Page 5'!J5</f>
        <v>6.183281724167547E-2</v>
      </c>
      <c r="K5" s="7">
        <f>L2*J5</f>
        <v>61832.817241675468</v>
      </c>
      <c r="L5" s="8">
        <f>K5+L2</f>
        <v>1061832.8172416755</v>
      </c>
      <c r="N5" s="14">
        <v>400000</v>
      </c>
      <c r="O5" s="14">
        <f t="shared" ref="O5:O19" si="0">N5+200000</f>
        <v>600000</v>
      </c>
      <c r="P5" s="19" t="e">
        <f>_xll.SimulationInterval($L$16,N5,O5)</f>
        <v>#N/A</v>
      </c>
    </row>
    <row r="6" spans="2:16" x14ac:dyDescent="0.25">
      <c r="B6" s="49"/>
      <c r="C6" s="49"/>
      <c r="D6" s="49"/>
      <c r="E6" s="49"/>
      <c r="F6" s="49"/>
      <c r="I6">
        <f>I5+1</f>
        <v>2</v>
      </c>
      <c r="J6" s="11">
        <f>'Page 5'!J6</f>
        <v>9.4033417224982374E-2</v>
      </c>
      <c r="K6" s="8">
        <f>J6*L5</f>
        <v>99847.768326864927</v>
      </c>
      <c r="L6" s="8">
        <f>K6+L5</f>
        <v>1161680.5855685403</v>
      </c>
      <c r="N6" s="14">
        <f t="shared" ref="N6:N19" si="1">O5</f>
        <v>600000</v>
      </c>
      <c r="O6" s="14">
        <f t="shared" si="0"/>
        <v>800000</v>
      </c>
      <c r="P6" s="19" t="e">
        <f>_xll.SimulationInterval($L$16,N6,O6)</f>
        <v>#N/A</v>
      </c>
    </row>
    <row r="7" spans="2:16" x14ac:dyDescent="0.25">
      <c r="B7" s="4"/>
      <c r="C7" s="4"/>
      <c r="D7" s="4"/>
      <c r="E7" s="4"/>
      <c r="F7" s="4"/>
      <c r="I7">
        <f t="shared" ref="I7:I13" si="2">I6+1</f>
        <v>3</v>
      </c>
      <c r="J7" s="11">
        <f>'Page 5'!J7</f>
        <v>-3.088614152486166E-3</v>
      </c>
      <c r="K7" s="8">
        <f t="shared" ref="K7:K14" si="3">J7*L6</f>
        <v>-3587.98309725541</v>
      </c>
      <c r="L7" s="8">
        <f t="shared" ref="L7:L13" si="4">K7+L6</f>
        <v>1158092.6024712848</v>
      </c>
      <c r="N7" s="14">
        <f t="shared" si="1"/>
        <v>800000</v>
      </c>
      <c r="O7" s="14">
        <f t="shared" si="0"/>
        <v>1000000</v>
      </c>
      <c r="P7" s="19" t="e">
        <f>_xll.SimulationInterval($L$16,N7,O7)</f>
        <v>#N/A</v>
      </c>
    </row>
    <row r="8" spans="2:16" ht="15" customHeight="1" x14ac:dyDescent="0.25">
      <c r="B8" s="49" t="s">
        <v>36</v>
      </c>
      <c r="C8" s="49"/>
      <c r="D8" s="49"/>
      <c r="E8" s="49"/>
      <c r="F8" s="49"/>
      <c r="I8">
        <f t="shared" si="2"/>
        <v>4</v>
      </c>
      <c r="J8" s="11">
        <f>'Page 5'!J8</f>
        <v>8.1946313377426305E-2</v>
      </c>
      <c r="K8" s="8">
        <f t="shared" si="3"/>
        <v>94901.419322191083</v>
      </c>
      <c r="L8" s="8">
        <f t="shared" si="4"/>
        <v>1252994.0217934758</v>
      </c>
      <c r="N8" s="14">
        <f t="shared" si="1"/>
        <v>1000000</v>
      </c>
      <c r="O8" s="14">
        <f t="shared" si="0"/>
        <v>1200000</v>
      </c>
      <c r="P8" s="19" t="e">
        <f>_xll.SimulationInterval($L$16,N8,O8)</f>
        <v>#N/A</v>
      </c>
    </row>
    <row r="9" spans="2:16" x14ac:dyDescent="0.25">
      <c r="B9" s="49"/>
      <c r="C9" s="49"/>
      <c r="D9" s="49"/>
      <c r="E9" s="49"/>
      <c r="F9" s="49"/>
      <c r="I9">
        <f t="shared" si="2"/>
        <v>5</v>
      </c>
      <c r="J9" s="11">
        <f>'Page 5'!J9</f>
        <v>4.1917523447635455E-2</v>
      </c>
      <c r="K9" s="8">
        <f t="shared" si="3"/>
        <v>52522.406288275073</v>
      </c>
      <c r="L9" s="8">
        <f t="shared" si="4"/>
        <v>1305516.4280817509</v>
      </c>
      <c r="N9" s="14">
        <f t="shared" si="1"/>
        <v>1200000</v>
      </c>
      <c r="O9" s="14">
        <f t="shared" si="0"/>
        <v>1400000</v>
      </c>
      <c r="P9" s="19" t="e">
        <f>_xll.SimulationInterval($L$16,N9,O9)</f>
        <v>#N/A</v>
      </c>
    </row>
    <row r="10" spans="2:16" x14ac:dyDescent="0.25">
      <c r="B10" s="49"/>
      <c r="C10" s="49"/>
      <c r="D10" s="49"/>
      <c r="E10" s="49"/>
      <c r="F10" s="49"/>
      <c r="I10">
        <f t="shared" si="2"/>
        <v>6</v>
      </c>
      <c r="J10" s="11">
        <f>'Page 5'!J10</f>
        <v>1.9284306170667842E-2</v>
      </c>
      <c r="K10" s="8">
        <f t="shared" si="3"/>
        <v>25175.978509965149</v>
      </c>
      <c r="L10" s="8">
        <f t="shared" si="4"/>
        <v>1330692.406591716</v>
      </c>
      <c r="N10" s="14">
        <f t="shared" si="1"/>
        <v>1400000</v>
      </c>
      <c r="O10" s="14">
        <f t="shared" si="0"/>
        <v>1600000</v>
      </c>
      <c r="P10" s="19" t="e">
        <f>_xll.SimulationInterval($L$16,N10,O10)</f>
        <v>#N/A</v>
      </c>
    </row>
    <row r="11" spans="2:16" x14ac:dyDescent="0.25">
      <c r="B11" s="49"/>
      <c r="C11" s="49"/>
      <c r="D11" s="49"/>
      <c r="E11" s="49"/>
      <c r="F11" s="49"/>
      <c r="I11">
        <f t="shared" si="2"/>
        <v>7</v>
      </c>
      <c r="J11" s="11">
        <f>'Page 5'!J11</f>
        <v>0.1205966251914498</v>
      </c>
      <c r="K11" s="8">
        <f t="shared" si="3"/>
        <v>160477.01340284949</v>
      </c>
      <c r="L11" s="8">
        <f t="shared" si="4"/>
        <v>1491169.4199945654</v>
      </c>
      <c r="N11" s="14">
        <f t="shared" si="1"/>
        <v>1600000</v>
      </c>
      <c r="O11" s="14">
        <f t="shared" si="0"/>
        <v>1800000</v>
      </c>
      <c r="P11" s="19" t="e">
        <f>_xll.SimulationInterval($L$16,N11,O11)</f>
        <v>#N/A</v>
      </c>
    </row>
    <row r="12" spans="2:16" x14ac:dyDescent="0.25">
      <c r="B12" s="4"/>
      <c r="C12" s="4"/>
      <c r="D12" s="4"/>
      <c r="E12" s="4"/>
      <c r="F12" s="4"/>
      <c r="I12">
        <f t="shared" si="2"/>
        <v>8</v>
      </c>
      <c r="J12" s="11">
        <f>'Page 5'!J12</f>
        <v>-5.7486045365674518E-2</v>
      </c>
      <c r="K12" s="8">
        <f t="shared" si="3"/>
        <v>-85721.432925714151</v>
      </c>
      <c r="L12" s="8">
        <f t="shared" si="4"/>
        <v>1405447.9870688512</v>
      </c>
      <c r="N12" s="14">
        <f t="shared" si="1"/>
        <v>1800000</v>
      </c>
      <c r="O12" s="14">
        <f t="shared" si="0"/>
        <v>2000000</v>
      </c>
      <c r="P12" s="19" t="e">
        <f>_xll.SimulationInterval($L$16,N12,O12)</f>
        <v>#N/A</v>
      </c>
    </row>
    <row r="13" spans="2:16" ht="15" customHeight="1" x14ac:dyDescent="0.25">
      <c r="B13" s="49" t="s">
        <v>37</v>
      </c>
      <c r="C13" s="49"/>
      <c r="D13" s="49"/>
      <c r="E13" s="49"/>
      <c r="F13" s="49"/>
      <c r="I13">
        <f t="shared" si="2"/>
        <v>9</v>
      </c>
      <c r="J13" s="11">
        <f>'Page 5'!J13</f>
        <v>3.5465522046355585E-2</v>
      </c>
      <c r="K13" s="8">
        <f t="shared" si="3"/>
        <v>49844.946570396423</v>
      </c>
      <c r="L13" s="8">
        <f t="shared" si="4"/>
        <v>1455292.9336392477</v>
      </c>
      <c r="N13" s="14">
        <f t="shared" si="1"/>
        <v>2000000</v>
      </c>
      <c r="O13" s="14">
        <f t="shared" si="0"/>
        <v>2200000</v>
      </c>
      <c r="P13" s="19" t="e">
        <f>_xll.SimulationInterval($L$16,N13,O13)</f>
        <v>#N/A</v>
      </c>
    </row>
    <row r="14" spans="2:16" x14ac:dyDescent="0.25">
      <c r="B14" s="49"/>
      <c r="C14" s="49"/>
      <c r="D14" s="49"/>
      <c r="E14" s="49"/>
      <c r="F14" s="49"/>
      <c r="I14">
        <f>I13+1</f>
        <v>10</v>
      </c>
      <c r="J14" s="11">
        <f>'Page 5'!J14</f>
        <v>9.5066374391797923E-2</v>
      </c>
      <c r="K14" s="8">
        <f t="shared" si="3"/>
        <v>138349.42287908666</v>
      </c>
      <c r="L14" s="8">
        <f>K14+L13</f>
        <v>1593642.3565183342</v>
      </c>
      <c r="N14" s="14">
        <f t="shared" si="1"/>
        <v>2200000</v>
      </c>
      <c r="O14" s="14">
        <f t="shared" si="0"/>
        <v>2400000</v>
      </c>
      <c r="P14" s="19" t="e">
        <f>_xll.SimulationInterval($L$16,N14,O14)</f>
        <v>#N/A</v>
      </c>
    </row>
    <row r="15" spans="2:16" x14ac:dyDescent="0.25">
      <c r="B15" s="49"/>
      <c r="C15" s="49"/>
      <c r="D15" s="49"/>
      <c r="E15" s="49"/>
      <c r="F15" s="49"/>
      <c r="N15" s="14">
        <f t="shared" si="1"/>
        <v>2400000</v>
      </c>
      <c r="O15" s="14">
        <f t="shared" si="0"/>
        <v>2600000</v>
      </c>
      <c r="P15" s="19" t="e">
        <f>_xll.SimulationInterval($L$16,N15,O15)</f>
        <v>#N/A</v>
      </c>
    </row>
    <row r="16" spans="2:16" x14ac:dyDescent="0.25">
      <c r="B16" s="49"/>
      <c r="C16" s="49"/>
      <c r="D16" s="49"/>
      <c r="E16" s="49"/>
      <c r="F16" s="49"/>
      <c r="I16" s="5" t="s">
        <v>25</v>
      </c>
      <c r="J16" s="5"/>
      <c r="L16" s="9">
        <f>L14</f>
        <v>1593642.3565183342</v>
      </c>
      <c r="N16" s="14">
        <f t="shared" si="1"/>
        <v>2600000</v>
      </c>
      <c r="O16" s="14">
        <f t="shared" si="0"/>
        <v>2800000</v>
      </c>
      <c r="P16" s="19" t="e">
        <f>_xll.SimulationInterval($L$16,N16,O16)</f>
        <v>#N/A</v>
      </c>
    </row>
    <row r="17" spans="2:16" x14ac:dyDescent="0.25">
      <c r="B17" s="49"/>
      <c r="C17" s="49"/>
      <c r="D17" s="49"/>
      <c r="E17" s="49"/>
      <c r="F17" s="49"/>
      <c r="N17" s="14">
        <f t="shared" si="1"/>
        <v>2800000</v>
      </c>
      <c r="O17" s="14">
        <f t="shared" si="0"/>
        <v>3000000</v>
      </c>
      <c r="P17" s="19" t="e">
        <f>_xll.SimulationInterval($L$16,N17,O17)</f>
        <v>#N/A</v>
      </c>
    </row>
    <row r="18" spans="2:16" ht="15" customHeight="1" x14ac:dyDescent="0.25">
      <c r="B18" s="49"/>
      <c r="C18" s="49"/>
      <c r="D18" s="49"/>
      <c r="E18" s="49"/>
      <c r="F18" s="49"/>
      <c r="I18" t="s">
        <v>26</v>
      </c>
      <c r="L18" s="7" t="e">
        <f>_xll.SimulationMean(L16)</f>
        <v>#N/A</v>
      </c>
      <c r="N18" s="14">
        <f t="shared" si="1"/>
        <v>3000000</v>
      </c>
      <c r="O18" s="14">
        <f t="shared" si="0"/>
        <v>3200000</v>
      </c>
      <c r="P18" s="19" t="e">
        <f>_xll.SimulationInterval($L$16,N18,O18)</f>
        <v>#N/A</v>
      </c>
    </row>
    <row r="19" spans="2:16" x14ac:dyDescent="0.25">
      <c r="B19" s="49"/>
      <c r="C19" s="49"/>
      <c r="D19" s="49"/>
      <c r="E19" s="49"/>
      <c r="F19" s="49"/>
      <c r="N19" s="14">
        <f t="shared" si="1"/>
        <v>3200000</v>
      </c>
      <c r="O19" s="14">
        <f t="shared" si="0"/>
        <v>3400000</v>
      </c>
      <c r="P19" s="19" t="e">
        <f>_xll.SimulationInterval($L$16,N19,O19)</f>
        <v>#N/A</v>
      </c>
    </row>
    <row r="20" spans="2:16" x14ac:dyDescent="0.25">
      <c r="B20" s="4"/>
      <c r="C20" s="4"/>
      <c r="D20" s="4"/>
      <c r="E20" s="4"/>
      <c r="F20" s="4"/>
      <c r="I20" t="s">
        <v>27</v>
      </c>
      <c r="L20" s="7" t="e">
        <f>_xll.SimulationMin(L16)</f>
        <v>#N/A</v>
      </c>
    </row>
    <row r="21" spans="2:16" x14ac:dyDescent="0.25">
      <c r="I21" t="s">
        <v>28</v>
      </c>
      <c r="L21" s="7" t="e">
        <f>_xll.SimulationMax(L16)</f>
        <v>#N/A</v>
      </c>
    </row>
  </sheetData>
  <mergeCells count="5">
    <mergeCell ref="B1:C2"/>
    <mergeCell ref="D1:F2"/>
    <mergeCell ref="B4:F6"/>
    <mergeCell ref="B8:F11"/>
    <mergeCell ref="B13:F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1"/>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9" max="11" width="12.140625" customWidth="1"/>
    <col min="12" max="12" width="9.140625" customWidth="1"/>
  </cols>
  <sheetData>
    <row r="1" spans="2:12" ht="15" customHeight="1" x14ac:dyDescent="0.25">
      <c r="B1" s="45" t="s">
        <v>41</v>
      </c>
      <c r="C1" s="45"/>
      <c r="D1" s="47" t="s">
        <v>42</v>
      </c>
      <c r="E1" s="47"/>
      <c r="F1" s="47"/>
    </row>
    <row r="2" spans="2:12" ht="15" customHeight="1" x14ac:dyDescent="0.25">
      <c r="B2" s="46"/>
      <c r="C2" s="46"/>
      <c r="D2" s="48"/>
      <c r="E2" s="48"/>
      <c r="F2" s="48"/>
      <c r="I2" s="12" t="s">
        <v>32</v>
      </c>
      <c r="J2" s="17"/>
      <c r="K2" s="17"/>
      <c r="L2" s="6"/>
    </row>
    <row r="4" spans="2:12" ht="15" customHeight="1" x14ac:dyDescent="0.25">
      <c r="B4" s="49" t="s">
        <v>71</v>
      </c>
      <c r="C4" s="49"/>
      <c r="D4" s="49"/>
      <c r="E4" s="49"/>
      <c r="F4" s="49"/>
      <c r="I4" s="18" t="s">
        <v>38</v>
      </c>
      <c r="J4" s="18" t="s">
        <v>39</v>
      </c>
      <c r="K4" s="18" t="s">
        <v>40</v>
      </c>
      <c r="L4" s="10"/>
    </row>
    <row r="5" spans="2:12" x14ac:dyDescent="0.25">
      <c r="B5" s="49"/>
      <c r="C5" s="49"/>
      <c r="D5" s="49"/>
      <c r="E5" s="49"/>
      <c r="F5" s="49"/>
      <c r="I5" s="14">
        <v>400000</v>
      </c>
      <c r="J5" s="14">
        <f t="shared" ref="J5:J19" si="0">I5+200000</f>
        <v>600000</v>
      </c>
      <c r="K5" s="19" t="e">
        <f>_xll.SimulationInterval('Page 6'!$L$16,I5,J5)</f>
        <v>#N/A</v>
      </c>
      <c r="L5" s="8"/>
    </row>
    <row r="6" spans="2:12" x14ac:dyDescent="0.25">
      <c r="B6" s="49"/>
      <c r="C6" s="49"/>
      <c r="D6" s="49"/>
      <c r="E6" s="49"/>
      <c r="F6" s="49"/>
      <c r="I6" s="14">
        <f t="shared" ref="I6:I19" si="1">J5</f>
        <v>600000</v>
      </c>
      <c r="J6" s="14">
        <f t="shared" si="0"/>
        <v>800000</v>
      </c>
      <c r="K6" s="19" t="e">
        <f>_xll.SimulationInterval('Page 6'!$L$16,I6,J6)</f>
        <v>#N/A</v>
      </c>
      <c r="L6" s="8"/>
    </row>
    <row r="7" spans="2:12" x14ac:dyDescent="0.25">
      <c r="B7" s="4"/>
      <c r="C7" s="4"/>
      <c r="D7" s="4"/>
      <c r="E7" s="4"/>
      <c r="F7" s="4"/>
      <c r="I7" s="14">
        <f t="shared" si="1"/>
        <v>800000</v>
      </c>
      <c r="J7" s="14">
        <f t="shared" si="0"/>
        <v>1000000</v>
      </c>
      <c r="K7" s="19" t="e">
        <f>_xll.SimulationInterval('Page 6'!$L$16,I7,J7)</f>
        <v>#N/A</v>
      </c>
      <c r="L7" s="8"/>
    </row>
    <row r="8" spans="2:12" ht="15" customHeight="1" x14ac:dyDescent="0.25">
      <c r="B8" s="49" t="s">
        <v>43</v>
      </c>
      <c r="C8" s="49"/>
      <c r="D8" s="49"/>
      <c r="E8" s="49"/>
      <c r="F8" s="49"/>
      <c r="I8" s="14">
        <f t="shared" si="1"/>
        <v>1000000</v>
      </c>
      <c r="J8" s="14">
        <f t="shared" si="0"/>
        <v>1200000</v>
      </c>
      <c r="K8" s="19" t="e">
        <f>_xll.SimulationInterval('Page 6'!$L$16,I8,J8)</f>
        <v>#N/A</v>
      </c>
      <c r="L8" s="8"/>
    </row>
    <row r="9" spans="2:12" x14ac:dyDescent="0.25">
      <c r="B9" s="49"/>
      <c r="C9" s="49"/>
      <c r="D9" s="49"/>
      <c r="E9" s="49"/>
      <c r="F9" s="49"/>
      <c r="I9" s="14">
        <f t="shared" si="1"/>
        <v>1200000</v>
      </c>
      <c r="J9" s="14">
        <f t="shared" si="0"/>
        <v>1400000</v>
      </c>
      <c r="K9" s="19" t="e">
        <f>_xll.SimulationInterval('Page 6'!$L$16,I9,J9)</f>
        <v>#N/A</v>
      </c>
      <c r="L9" s="8"/>
    </row>
    <row r="10" spans="2:12" x14ac:dyDescent="0.25">
      <c r="B10" s="49"/>
      <c r="C10" s="49"/>
      <c r="D10" s="49"/>
      <c r="E10" s="49"/>
      <c r="F10" s="49"/>
      <c r="I10" s="14">
        <f t="shared" si="1"/>
        <v>1400000</v>
      </c>
      <c r="J10" s="14">
        <f t="shared" si="0"/>
        <v>1600000</v>
      </c>
      <c r="K10" s="19" t="e">
        <f>_xll.SimulationInterval('Page 6'!$L$16,I10,J10)</f>
        <v>#N/A</v>
      </c>
      <c r="L10" s="8"/>
    </row>
    <row r="11" spans="2:12" x14ac:dyDescent="0.25">
      <c r="B11" s="49"/>
      <c r="C11" s="49"/>
      <c r="D11" s="49"/>
      <c r="E11" s="49"/>
      <c r="F11" s="49"/>
      <c r="I11" s="14">
        <f t="shared" si="1"/>
        <v>1600000</v>
      </c>
      <c r="J11" s="14">
        <f t="shared" si="0"/>
        <v>1800000</v>
      </c>
      <c r="K11" s="19" t="e">
        <f>_xll.SimulationInterval('Page 6'!$L$16,I11,J11)</f>
        <v>#N/A</v>
      </c>
      <c r="L11" s="8"/>
    </row>
    <row r="12" spans="2:12" x14ac:dyDescent="0.25">
      <c r="B12" s="4"/>
      <c r="C12" s="4"/>
      <c r="D12" s="4"/>
      <c r="E12" s="4"/>
      <c r="F12" s="4"/>
      <c r="I12" s="14">
        <f t="shared" si="1"/>
        <v>1800000</v>
      </c>
      <c r="J12" s="14">
        <f t="shared" si="0"/>
        <v>2000000</v>
      </c>
      <c r="K12" s="19" t="e">
        <f>_xll.SimulationInterval('Page 6'!$L$16,I12,J12)</f>
        <v>#N/A</v>
      </c>
      <c r="L12" s="8"/>
    </row>
    <row r="13" spans="2:12" ht="15" customHeight="1" x14ac:dyDescent="0.25">
      <c r="B13" s="49" t="s">
        <v>44</v>
      </c>
      <c r="C13" s="49"/>
      <c r="D13" s="49"/>
      <c r="E13" s="49"/>
      <c r="F13" s="49"/>
      <c r="I13" s="14">
        <f t="shared" si="1"/>
        <v>2000000</v>
      </c>
      <c r="J13" s="14">
        <f t="shared" si="0"/>
        <v>2200000</v>
      </c>
      <c r="K13" s="19" t="e">
        <f>_xll.SimulationInterval('Page 6'!$L$16,I13,J13)</f>
        <v>#N/A</v>
      </c>
      <c r="L13" s="8"/>
    </row>
    <row r="14" spans="2:12" x14ac:dyDescent="0.25">
      <c r="B14" s="49"/>
      <c r="C14" s="49"/>
      <c r="D14" s="49"/>
      <c r="E14" s="49"/>
      <c r="F14" s="49"/>
      <c r="I14" s="14">
        <f t="shared" si="1"/>
        <v>2200000</v>
      </c>
      <c r="J14" s="14">
        <f t="shared" si="0"/>
        <v>2400000</v>
      </c>
      <c r="K14" s="19" t="e">
        <f>_xll.SimulationInterval('Page 6'!$L$16,I14,J14)</f>
        <v>#N/A</v>
      </c>
      <c r="L14" s="8"/>
    </row>
    <row r="15" spans="2:12" x14ac:dyDescent="0.25">
      <c r="B15" s="4"/>
      <c r="C15" s="4"/>
      <c r="D15" s="4"/>
      <c r="E15" s="4"/>
      <c r="F15" s="4"/>
      <c r="I15" s="14">
        <f t="shared" si="1"/>
        <v>2400000</v>
      </c>
      <c r="J15" s="14">
        <f t="shared" si="0"/>
        <v>2600000</v>
      </c>
      <c r="K15" s="19" t="e">
        <f>_xll.SimulationInterval('Page 6'!$L$16,I15,J15)</f>
        <v>#N/A</v>
      </c>
    </row>
    <row r="16" spans="2:12" x14ac:dyDescent="0.25">
      <c r="B16" s="49" t="s">
        <v>45</v>
      </c>
      <c r="C16" s="49"/>
      <c r="D16" s="49"/>
      <c r="E16" s="49"/>
      <c r="F16" s="49"/>
      <c r="I16" s="14">
        <f t="shared" si="1"/>
        <v>2600000</v>
      </c>
      <c r="J16" s="14">
        <f t="shared" si="0"/>
        <v>2800000</v>
      </c>
      <c r="K16" s="19" t="e">
        <f>_xll.SimulationInterval('Page 6'!$L$16,I16,J16)</f>
        <v>#N/A</v>
      </c>
      <c r="L16" s="9"/>
    </row>
    <row r="17" spans="2:12" x14ac:dyDescent="0.25">
      <c r="B17" s="49"/>
      <c r="C17" s="49"/>
      <c r="D17" s="49"/>
      <c r="E17" s="49"/>
      <c r="F17" s="49"/>
      <c r="I17" s="14">
        <f t="shared" si="1"/>
        <v>2800000</v>
      </c>
      <c r="J17" s="14">
        <f t="shared" si="0"/>
        <v>3000000</v>
      </c>
      <c r="K17" s="19" t="e">
        <f>_xll.SimulationInterval('Page 6'!$L$16,I17,J17)</f>
        <v>#N/A</v>
      </c>
    </row>
    <row r="18" spans="2:12" ht="15" customHeight="1" x14ac:dyDescent="0.25">
      <c r="B18" s="49"/>
      <c r="C18" s="49"/>
      <c r="D18" s="49"/>
      <c r="E18" s="49"/>
      <c r="F18" s="49"/>
      <c r="I18" s="14">
        <f t="shared" si="1"/>
        <v>3000000</v>
      </c>
      <c r="J18" s="14">
        <f t="shared" si="0"/>
        <v>3200000</v>
      </c>
      <c r="K18" s="19" t="e">
        <f>_xll.SimulationInterval('Page 6'!$L$16,I18,J18)</f>
        <v>#N/A</v>
      </c>
      <c r="L18" s="7"/>
    </row>
    <row r="19" spans="2:12" x14ac:dyDescent="0.25">
      <c r="B19" s="49"/>
      <c r="C19" s="49"/>
      <c r="D19" s="49"/>
      <c r="E19" s="49"/>
      <c r="F19" s="49"/>
      <c r="I19" s="14">
        <f t="shared" si="1"/>
        <v>3200000</v>
      </c>
      <c r="J19" s="14">
        <f t="shared" si="0"/>
        <v>3400000</v>
      </c>
      <c r="K19" s="19" t="e">
        <f>_xll.SimulationInterval('Page 6'!$L$16,I19,J19)</f>
        <v>#N/A</v>
      </c>
    </row>
    <row r="20" spans="2:12" x14ac:dyDescent="0.25">
      <c r="B20" s="4"/>
      <c r="C20" s="4"/>
      <c r="D20" s="4"/>
      <c r="E20" s="4"/>
      <c r="F20" s="4"/>
      <c r="L20" s="7"/>
    </row>
    <row r="21" spans="2:12" x14ac:dyDescent="0.25">
      <c r="L21" s="7"/>
    </row>
  </sheetData>
  <mergeCells count="6">
    <mergeCell ref="B16:F19"/>
    <mergeCell ref="B1:C2"/>
    <mergeCell ref="D1:F2"/>
    <mergeCell ref="B4:F6"/>
    <mergeCell ref="B8:F11"/>
    <mergeCell ref="B13:F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500"/>
  <sheetViews>
    <sheetView workbookViewId="0"/>
  </sheetViews>
  <sheetFormatPr defaultRowHeight="15" x14ac:dyDescent="0.25"/>
  <sheetData>
    <row r="1" spans="1:8" x14ac:dyDescent="0.25">
      <c r="A1" t="e">
        <f t="array" ref="A1:A500">_xll.SimulationValuesArray( 'Page  11'!$K$6 )</f>
        <v>#N/A</v>
      </c>
      <c r="B1" t="e">
        <f t="array" ref="B1:B500">_xll.SimulationValuesArray( 'Page  11'!$L$6 )</f>
        <v>#N/A</v>
      </c>
      <c r="C1" s="20" t="e">
        <f>_xll.SimulationHistogramBinLabel( 'Page 8'!$K$10, 15, 1, TRUE )</f>
        <v>#N/A</v>
      </c>
      <c r="D1" s="23" t="e">
        <f>_xll.SimulationHistogramBin( 'Page 8'!$K$10, 15, 1, TRUE )</f>
        <v>#N/A</v>
      </c>
      <c r="E1" t="e">
        <f>_xll.SimulationHistogramBinLabel( 'Page  10'!$I$5, 15, 1, TRUE )</f>
        <v>#N/A</v>
      </c>
      <c r="F1" s="23" t="e">
        <f>_xll.SimulationHistogramBin( 'Page  10'!$I$5, 15, 1, TRUE )</f>
        <v>#N/A</v>
      </c>
      <c r="G1" s="20"/>
      <c r="H1" s="23"/>
    </row>
    <row r="2" spans="1:8" x14ac:dyDescent="0.25">
      <c r="A2" t="e">
        <v>#N/A</v>
      </c>
      <c r="B2" t="e">
        <v>#N/A</v>
      </c>
      <c r="C2" s="20" t="e">
        <f>_xll.SimulationHistogramBinLabel( 'Page 8'!$K$10, 15, 2, TRUE )</f>
        <v>#N/A</v>
      </c>
      <c r="D2" s="23" t="e">
        <f>_xll.SimulationHistogramBin( 'Page 8'!$K$10, 15, 2, TRUE )</f>
        <v>#N/A</v>
      </c>
      <c r="E2" t="e">
        <f>_xll.SimulationHistogramBinLabel( 'Page  10'!$I$5, 15, 2, TRUE )</f>
        <v>#N/A</v>
      </c>
      <c r="F2" s="23" t="e">
        <f>_xll.SimulationHistogramBin( 'Page  10'!$I$5, 15, 2, TRUE )</f>
        <v>#N/A</v>
      </c>
      <c r="G2" s="20"/>
      <c r="H2" s="23"/>
    </row>
    <row r="3" spans="1:8" x14ac:dyDescent="0.25">
      <c r="A3" t="e">
        <v>#N/A</v>
      </c>
      <c r="B3" t="e">
        <v>#N/A</v>
      </c>
      <c r="C3" s="20" t="e">
        <f>_xll.SimulationHistogramBinLabel( 'Page 8'!$K$10, 15, 3, TRUE )</f>
        <v>#N/A</v>
      </c>
      <c r="D3" s="23" t="e">
        <f>_xll.SimulationHistogramBin( 'Page 8'!$K$10, 15, 3, TRUE )</f>
        <v>#N/A</v>
      </c>
      <c r="E3" t="e">
        <f>_xll.SimulationHistogramBinLabel( 'Page  10'!$I$5, 15, 3, TRUE )</f>
        <v>#N/A</v>
      </c>
      <c r="F3" s="23" t="e">
        <f>_xll.SimulationHistogramBin( 'Page  10'!$I$5, 15, 3, TRUE )</f>
        <v>#N/A</v>
      </c>
      <c r="G3" s="20"/>
      <c r="H3" s="23"/>
    </row>
    <row r="4" spans="1:8" x14ac:dyDescent="0.25">
      <c r="A4" t="e">
        <v>#N/A</v>
      </c>
      <c r="B4" t="e">
        <v>#N/A</v>
      </c>
      <c r="C4" s="20" t="e">
        <f>_xll.SimulationHistogramBinLabel( 'Page 8'!$K$10, 15, 4, TRUE )</f>
        <v>#N/A</v>
      </c>
      <c r="D4" s="23" t="e">
        <f>_xll.SimulationHistogramBin( 'Page 8'!$K$10, 15, 4, TRUE )</f>
        <v>#N/A</v>
      </c>
      <c r="E4" t="e">
        <f>_xll.SimulationHistogramBinLabel( 'Page  10'!$I$5, 15, 4, TRUE )</f>
        <v>#N/A</v>
      </c>
      <c r="F4" s="23" t="e">
        <f>_xll.SimulationHistogramBin( 'Page  10'!$I$5, 15, 4, TRUE )</f>
        <v>#N/A</v>
      </c>
      <c r="G4" s="20"/>
      <c r="H4" s="23"/>
    </row>
    <row r="5" spans="1:8" x14ac:dyDescent="0.25">
      <c r="A5" t="e">
        <v>#N/A</v>
      </c>
      <c r="B5" t="e">
        <v>#N/A</v>
      </c>
      <c r="C5" s="20" t="e">
        <f>_xll.SimulationHistogramBinLabel( 'Page 8'!$K$10, 15, 5, TRUE )</f>
        <v>#N/A</v>
      </c>
      <c r="D5" s="23" t="e">
        <f>_xll.SimulationHistogramBin( 'Page 8'!$K$10, 15, 5, TRUE )</f>
        <v>#N/A</v>
      </c>
      <c r="E5" t="e">
        <f>_xll.SimulationHistogramBinLabel( 'Page  10'!$I$5, 15, 5, TRUE )</f>
        <v>#N/A</v>
      </c>
      <c r="F5" s="23" t="e">
        <f>_xll.SimulationHistogramBin( 'Page  10'!$I$5, 15, 5, TRUE )</f>
        <v>#N/A</v>
      </c>
      <c r="G5" s="20"/>
      <c r="H5" s="23"/>
    </row>
    <row r="6" spans="1:8" x14ac:dyDescent="0.25">
      <c r="A6" t="e">
        <v>#N/A</v>
      </c>
      <c r="B6" t="e">
        <v>#N/A</v>
      </c>
      <c r="C6" s="20" t="e">
        <f>_xll.SimulationHistogramBinLabel( 'Page 8'!$K$10, 15, 6, TRUE )</f>
        <v>#N/A</v>
      </c>
      <c r="D6" s="23" t="e">
        <f>_xll.SimulationHistogramBin( 'Page 8'!$K$10, 15, 6, TRUE )</f>
        <v>#N/A</v>
      </c>
      <c r="E6" t="e">
        <f>_xll.SimulationHistogramBinLabel( 'Page  10'!$I$5, 15, 6, TRUE )</f>
        <v>#N/A</v>
      </c>
      <c r="F6" s="23" t="e">
        <f>_xll.SimulationHistogramBin( 'Page  10'!$I$5, 15, 6, TRUE )</f>
        <v>#N/A</v>
      </c>
      <c r="G6" s="20"/>
      <c r="H6" s="23"/>
    </row>
    <row r="7" spans="1:8" x14ac:dyDescent="0.25">
      <c r="A7" t="e">
        <v>#N/A</v>
      </c>
      <c r="B7" t="e">
        <v>#N/A</v>
      </c>
      <c r="C7" s="20" t="e">
        <f>_xll.SimulationHistogramBinLabel( 'Page 8'!$K$10, 15, 7, TRUE )</f>
        <v>#N/A</v>
      </c>
      <c r="D7" s="23" t="e">
        <f>_xll.SimulationHistogramBin( 'Page 8'!$K$10, 15, 7, TRUE )</f>
        <v>#N/A</v>
      </c>
      <c r="E7" t="e">
        <f>_xll.SimulationHistogramBinLabel( 'Page  10'!$I$5, 15, 7, TRUE )</f>
        <v>#N/A</v>
      </c>
      <c r="F7" s="23" t="e">
        <f>_xll.SimulationHistogramBin( 'Page  10'!$I$5, 15, 7, TRUE )</f>
        <v>#N/A</v>
      </c>
      <c r="G7" s="20"/>
      <c r="H7" s="23"/>
    </row>
    <row r="8" spans="1:8" x14ac:dyDescent="0.25">
      <c r="A8" t="e">
        <v>#N/A</v>
      </c>
      <c r="B8" t="e">
        <v>#N/A</v>
      </c>
      <c r="C8" s="20" t="e">
        <f>_xll.SimulationHistogramBinLabel( 'Page 8'!$K$10, 15, 8, TRUE )</f>
        <v>#N/A</v>
      </c>
      <c r="D8" s="23" t="e">
        <f>_xll.SimulationHistogramBin( 'Page 8'!$K$10, 15, 8, TRUE )</f>
        <v>#N/A</v>
      </c>
      <c r="E8" t="e">
        <f>_xll.SimulationHistogramBinLabel( 'Page  10'!$I$5, 15, 8, TRUE )</f>
        <v>#N/A</v>
      </c>
      <c r="F8" s="23" t="e">
        <f>_xll.SimulationHistogramBin( 'Page  10'!$I$5, 15, 8, TRUE )</f>
        <v>#N/A</v>
      </c>
      <c r="G8" s="20"/>
      <c r="H8" s="23"/>
    </row>
    <row r="9" spans="1:8" x14ac:dyDescent="0.25">
      <c r="A9" t="e">
        <v>#N/A</v>
      </c>
      <c r="B9" t="e">
        <v>#N/A</v>
      </c>
      <c r="C9" s="20" t="e">
        <f>_xll.SimulationHistogramBinLabel( 'Page 8'!$K$10, 15, 9, TRUE )</f>
        <v>#N/A</v>
      </c>
      <c r="D9" s="23" t="e">
        <f>_xll.SimulationHistogramBin( 'Page 8'!$K$10, 15, 9, TRUE )</f>
        <v>#N/A</v>
      </c>
      <c r="E9" t="e">
        <f>_xll.SimulationHistogramBinLabel( 'Page  10'!$I$5, 15, 9, TRUE )</f>
        <v>#N/A</v>
      </c>
      <c r="F9" s="23" t="e">
        <f>_xll.SimulationHistogramBin( 'Page  10'!$I$5, 15, 9, TRUE )</f>
        <v>#N/A</v>
      </c>
      <c r="G9" s="20"/>
      <c r="H9" s="23"/>
    </row>
    <row r="10" spans="1:8" x14ac:dyDescent="0.25">
      <c r="A10" t="e">
        <v>#N/A</v>
      </c>
      <c r="B10" t="e">
        <v>#N/A</v>
      </c>
      <c r="C10" s="20" t="e">
        <f>_xll.SimulationHistogramBinLabel( 'Page 8'!$K$10, 15, 10, TRUE )</f>
        <v>#N/A</v>
      </c>
      <c r="D10" s="23" t="e">
        <f>_xll.SimulationHistogramBin( 'Page 8'!$K$10, 15, 10, TRUE )</f>
        <v>#N/A</v>
      </c>
      <c r="E10" t="e">
        <f>_xll.SimulationHistogramBinLabel( 'Page  10'!$I$5, 15, 10, TRUE )</f>
        <v>#N/A</v>
      </c>
      <c r="F10" s="23" t="e">
        <f>_xll.SimulationHistogramBin( 'Page  10'!$I$5, 15, 10, TRUE )</f>
        <v>#N/A</v>
      </c>
      <c r="G10" s="20"/>
      <c r="H10" s="23"/>
    </row>
    <row r="11" spans="1:8" x14ac:dyDescent="0.25">
      <c r="A11" t="e">
        <v>#N/A</v>
      </c>
      <c r="B11" t="e">
        <v>#N/A</v>
      </c>
      <c r="C11" s="20" t="e">
        <f>_xll.SimulationHistogramBinLabel( 'Page 8'!$K$10, 15, 11, TRUE )</f>
        <v>#N/A</v>
      </c>
      <c r="D11" s="23" t="e">
        <f>_xll.SimulationHistogramBin( 'Page 8'!$K$10, 15, 11, TRUE )</f>
        <v>#N/A</v>
      </c>
      <c r="E11" t="e">
        <f>_xll.SimulationHistogramBinLabel( 'Page  10'!$I$5, 15, 11, TRUE )</f>
        <v>#N/A</v>
      </c>
      <c r="F11" s="23" t="e">
        <f>_xll.SimulationHistogramBin( 'Page  10'!$I$5, 15, 11, TRUE )</f>
        <v>#N/A</v>
      </c>
      <c r="G11" s="20"/>
      <c r="H11" s="23"/>
    </row>
    <row r="12" spans="1:8" x14ac:dyDescent="0.25">
      <c r="A12" t="e">
        <v>#N/A</v>
      </c>
      <c r="B12" t="e">
        <v>#N/A</v>
      </c>
      <c r="C12" s="20" t="e">
        <f>_xll.SimulationHistogramBinLabel( 'Page 8'!$K$10, 15, 12, TRUE )</f>
        <v>#N/A</v>
      </c>
      <c r="D12" s="23" t="e">
        <f>_xll.SimulationHistogramBin( 'Page 8'!$K$10, 15, 12, TRUE )</f>
        <v>#N/A</v>
      </c>
      <c r="E12" t="e">
        <f>_xll.SimulationHistogramBinLabel( 'Page  10'!$I$5, 15, 12, TRUE )</f>
        <v>#N/A</v>
      </c>
      <c r="F12" s="23" t="e">
        <f>_xll.SimulationHistogramBin( 'Page  10'!$I$5, 15, 12, TRUE )</f>
        <v>#N/A</v>
      </c>
      <c r="G12" s="20"/>
      <c r="H12" s="23"/>
    </row>
    <row r="13" spans="1:8" x14ac:dyDescent="0.25">
      <c r="A13" t="e">
        <v>#N/A</v>
      </c>
      <c r="B13" t="e">
        <v>#N/A</v>
      </c>
      <c r="C13" s="20" t="e">
        <f>_xll.SimulationHistogramBinLabel( 'Page 8'!$K$10, 15, 13, TRUE )</f>
        <v>#N/A</v>
      </c>
      <c r="D13" s="23" t="e">
        <f>_xll.SimulationHistogramBin( 'Page 8'!$K$10, 15, 13, TRUE )</f>
        <v>#N/A</v>
      </c>
      <c r="E13" t="e">
        <f>_xll.SimulationHistogramBinLabel( 'Page  10'!$I$5, 15, 13, TRUE )</f>
        <v>#N/A</v>
      </c>
      <c r="F13" s="23" t="e">
        <f>_xll.SimulationHistogramBin( 'Page  10'!$I$5, 15, 13, TRUE )</f>
        <v>#N/A</v>
      </c>
      <c r="G13" s="20"/>
      <c r="H13" s="23"/>
    </row>
    <row r="14" spans="1:8" x14ac:dyDescent="0.25">
      <c r="A14" t="e">
        <v>#N/A</v>
      </c>
      <c r="B14" t="e">
        <v>#N/A</v>
      </c>
      <c r="C14" s="20" t="e">
        <f>_xll.SimulationHistogramBinLabel( 'Page 8'!$K$10, 15, 14, TRUE )</f>
        <v>#N/A</v>
      </c>
      <c r="D14" s="23" t="e">
        <f>_xll.SimulationHistogramBin( 'Page 8'!$K$10, 15, 14, TRUE )</f>
        <v>#N/A</v>
      </c>
      <c r="E14" t="e">
        <f>_xll.SimulationHistogramBinLabel( 'Page  10'!$I$5, 15, 14, TRUE )</f>
        <v>#N/A</v>
      </c>
      <c r="F14" s="23" t="e">
        <f>_xll.SimulationHistogramBin( 'Page  10'!$I$5, 15, 14, TRUE )</f>
        <v>#N/A</v>
      </c>
      <c r="G14" s="20"/>
      <c r="H14" s="23"/>
    </row>
    <row r="15" spans="1:8" x14ac:dyDescent="0.25">
      <c r="A15" t="e">
        <v>#N/A</v>
      </c>
      <c r="B15" t="e">
        <v>#N/A</v>
      </c>
      <c r="C15" s="20" t="e">
        <f>_xll.SimulationHistogramBinLabel( 'Page 8'!$K$10, 15, 15, TRUE )</f>
        <v>#N/A</v>
      </c>
      <c r="D15" s="23" t="e">
        <f>_xll.SimulationHistogramBin( 'Page 8'!$K$10, 15, 15, TRUE )</f>
        <v>#N/A</v>
      </c>
      <c r="E15" t="e">
        <f>_xll.SimulationHistogramBinLabel( 'Page  10'!$I$5, 15, 15, TRUE )</f>
        <v>#N/A</v>
      </c>
      <c r="F15" s="23" t="e">
        <f>_xll.SimulationHistogramBin( 'Page  10'!$I$5, 15, 15, TRUE )</f>
        <v>#N/A</v>
      </c>
      <c r="G15" s="20"/>
      <c r="H15" s="23"/>
    </row>
    <row r="16" spans="1:8" x14ac:dyDescent="0.25">
      <c r="A16" t="e">
        <v>#N/A</v>
      </c>
      <c r="B16" t="e">
        <v>#N/A</v>
      </c>
      <c r="C16" s="20"/>
      <c r="D16" s="23"/>
      <c r="F16" s="23"/>
      <c r="G16" s="20"/>
      <c r="H16" s="23"/>
    </row>
    <row r="17" spans="1:6" x14ac:dyDescent="0.25">
      <c r="A17" t="e">
        <v>#N/A</v>
      </c>
      <c r="B17" t="e">
        <v>#N/A</v>
      </c>
      <c r="C17" t="str">
        <f ca="1">CELL("address", 'Page 8'!$K$10 )</f>
        <v>'[Walkthrough.xlsx]Page 8'!$K$10</v>
      </c>
      <c r="D17" t="str">
        <f ca="1">CONCATENATE(MID($C$17, 1, FIND("[", $C$17)-1), RIGHT($C$17, LEN($C$17)-FIND("]", $C$17)), "; n=", _xll.SimulationTrials())</f>
        <v>'Page 8'!$K$10; n=0</v>
      </c>
      <c r="E17" t="str">
        <f ca="1">CELL("address", 'Page  10'!$I$5 )</f>
        <v>'[Walkthrough.xlsx]Page  10'!$I$5</v>
      </c>
      <c r="F17" t="str">
        <f ca="1">CONCATENATE(MID($E$17, 1, FIND("[", $E$17)-1), RIGHT($E$17, LEN($E$17)-FIND("]", $E$17)), "; n=", _xll.SimulationTrials())</f>
        <v>'Page  10'!$I$5; n=0</v>
      </c>
    </row>
    <row r="18" spans="1:6" x14ac:dyDescent="0.25">
      <c r="A18" t="e">
        <v>#N/A</v>
      </c>
      <c r="B18" t="e">
        <v>#N/A</v>
      </c>
    </row>
    <row r="19" spans="1:6" x14ac:dyDescent="0.25">
      <c r="A19" t="e">
        <v>#N/A</v>
      </c>
      <c r="B19" t="e">
        <v>#N/A</v>
      </c>
    </row>
    <row r="20" spans="1:6" x14ac:dyDescent="0.25">
      <c r="A20" t="e">
        <v>#N/A</v>
      </c>
      <c r="B20" t="e">
        <v>#N/A</v>
      </c>
    </row>
    <row r="21" spans="1:6" x14ac:dyDescent="0.25">
      <c r="A21" t="e">
        <v>#N/A</v>
      </c>
      <c r="B21" t="e">
        <v>#N/A</v>
      </c>
    </row>
    <row r="22" spans="1:6" x14ac:dyDescent="0.25">
      <c r="A22" t="e">
        <v>#N/A</v>
      </c>
      <c r="B22" t="e">
        <v>#N/A</v>
      </c>
    </row>
    <row r="23" spans="1:6" x14ac:dyDescent="0.25">
      <c r="A23" t="e">
        <v>#N/A</v>
      </c>
      <c r="B23" t="e">
        <v>#N/A</v>
      </c>
    </row>
    <row r="24" spans="1:6" x14ac:dyDescent="0.25">
      <c r="A24" t="e">
        <v>#N/A</v>
      </c>
      <c r="B24" t="e">
        <v>#N/A</v>
      </c>
    </row>
    <row r="25" spans="1:6" x14ac:dyDescent="0.25">
      <c r="A25" t="e">
        <v>#N/A</v>
      </c>
      <c r="B25" t="e">
        <v>#N/A</v>
      </c>
    </row>
    <row r="26" spans="1:6" x14ac:dyDescent="0.25">
      <c r="A26" t="e">
        <v>#N/A</v>
      </c>
      <c r="B26" t="e">
        <v>#N/A</v>
      </c>
    </row>
    <row r="27" spans="1:6" x14ac:dyDescent="0.25">
      <c r="A27" t="e">
        <v>#N/A</v>
      </c>
      <c r="B27" t="e">
        <v>#N/A</v>
      </c>
    </row>
    <row r="28" spans="1:6" x14ac:dyDescent="0.25">
      <c r="A28" t="e">
        <v>#N/A</v>
      </c>
      <c r="B28" t="e">
        <v>#N/A</v>
      </c>
    </row>
    <row r="29" spans="1:6" x14ac:dyDescent="0.25">
      <c r="A29" t="e">
        <v>#N/A</v>
      </c>
      <c r="B29" t="e">
        <v>#N/A</v>
      </c>
    </row>
    <row r="30" spans="1:6" x14ac:dyDescent="0.25">
      <c r="A30" t="e">
        <v>#N/A</v>
      </c>
      <c r="B30" t="e">
        <v>#N/A</v>
      </c>
    </row>
    <row r="31" spans="1:6" x14ac:dyDescent="0.25">
      <c r="A31" t="e">
        <v>#N/A</v>
      </c>
      <c r="B31" t="e">
        <v>#N/A</v>
      </c>
    </row>
    <row r="32" spans="1:6" x14ac:dyDescent="0.25">
      <c r="A32" t="e">
        <v>#N/A</v>
      </c>
      <c r="B32" t="e">
        <v>#N/A</v>
      </c>
    </row>
    <row r="33" spans="1:2" x14ac:dyDescent="0.25">
      <c r="A33" t="e">
        <v>#N/A</v>
      </c>
      <c r="B33" t="e">
        <v>#N/A</v>
      </c>
    </row>
    <row r="34" spans="1:2" x14ac:dyDescent="0.25">
      <c r="A34" t="e">
        <v>#N/A</v>
      </c>
      <c r="B34" t="e">
        <v>#N/A</v>
      </c>
    </row>
    <row r="35" spans="1:2" x14ac:dyDescent="0.25">
      <c r="A35" t="e">
        <v>#N/A</v>
      </c>
      <c r="B35" t="e">
        <v>#N/A</v>
      </c>
    </row>
    <row r="36" spans="1:2" x14ac:dyDescent="0.25">
      <c r="A36" t="e">
        <v>#N/A</v>
      </c>
      <c r="B36" t="e">
        <v>#N/A</v>
      </c>
    </row>
    <row r="37" spans="1:2" x14ac:dyDescent="0.25">
      <c r="A37" t="e">
        <v>#N/A</v>
      </c>
      <c r="B37" t="e">
        <v>#N/A</v>
      </c>
    </row>
    <row r="38" spans="1:2" x14ac:dyDescent="0.25">
      <c r="A38" t="e">
        <v>#N/A</v>
      </c>
      <c r="B38" t="e">
        <v>#N/A</v>
      </c>
    </row>
    <row r="39" spans="1:2" x14ac:dyDescent="0.25">
      <c r="A39" t="e">
        <v>#N/A</v>
      </c>
      <c r="B39" t="e">
        <v>#N/A</v>
      </c>
    </row>
    <row r="40" spans="1:2" x14ac:dyDescent="0.25">
      <c r="A40" t="e">
        <v>#N/A</v>
      </c>
      <c r="B40" t="e">
        <v>#N/A</v>
      </c>
    </row>
    <row r="41" spans="1:2" x14ac:dyDescent="0.25">
      <c r="A41" t="e">
        <v>#N/A</v>
      </c>
      <c r="B41" t="e">
        <v>#N/A</v>
      </c>
    </row>
    <row r="42" spans="1:2" x14ac:dyDescent="0.25">
      <c r="A42" t="e">
        <v>#N/A</v>
      </c>
      <c r="B42" t="e">
        <v>#N/A</v>
      </c>
    </row>
    <row r="43" spans="1:2" x14ac:dyDescent="0.25">
      <c r="A43" t="e">
        <v>#N/A</v>
      </c>
      <c r="B43" t="e">
        <v>#N/A</v>
      </c>
    </row>
    <row r="44" spans="1:2" x14ac:dyDescent="0.25">
      <c r="A44" t="e">
        <v>#N/A</v>
      </c>
      <c r="B44" t="e">
        <v>#N/A</v>
      </c>
    </row>
    <row r="45" spans="1:2" x14ac:dyDescent="0.25">
      <c r="A45" t="e">
        <v>#N/A</v>
      </c>
      <c r="B45" t="e">
        <v>#N/A</v>
      </c>
    </row>
    <row r="46" spans="1:2" x14ac:dyDescent="0.25">
      <c r="A46" t="e">
        <v>#N/A</v>
      </c>
      <c r="B46" t="e">
        <v>#N/A</v>
      </c>
    </row>
    <row r="47" spans="1:2" x14ac:dyDescent="0.25">
      <c r="A47" t="e">
        <v>#N/A</v>
      </c>
      <c r="B47" t="e">
        <v>#N/A</v>
      </c>
    </row>
    <row r="48" spans="1:2" x14ac:dyDescent="0.25">
      <c r="A48" t="e">
        <v>#N/A</v>
      </c>
      <c r="B48" t="e">
        <v>#N/A</v>
      </c>
    </row>
    <row r="49" spans="1:2" x14ac:dyDescent="0.25">
      <c r="A49" t="e">
        <v>#N/A</v>
      </c>
      <c r="B49" t="e">
        <v>#N/A</v>
      </c>
    </row>
    <row r="50" spans="1:2" x14ac:dyDescent="0.25">
      <c r="A50" t="e">
        <v>#N/A</v>
      </c>
      <c r="B50" t="e">
        <v>#N/A</v>
      </c>
    </row>
    <row r="51" spans="1:2" x14ac:dyDescent="0.25">
      <c r="A51" t="e">
        <v>#N/A</v>
      </c>
      <c r="B51" t="e">
        <v>#N/A</v>
      </c>
    </row>
    <row r="52" spans="1:2" x14ac:dyDescent="0.25">
      <c r="A52" t="e">
        <v>#N/A</v>
      </c>
      <c r="B52" t="e">
        <v>#N/A</v>
      </c>
    </row>
    <row r="53" spans="1:2" x14ac:dyDescent="0.25">
      <c r="A53" t="e">
        <v>#N/A</v>
      </c>
      <c r="B53" t="e">
        <v>#N/A</v>
      </c>
    </row>
    <row r="54" spans="1:2" x14ac:dyDescent="0.25">
      <c r="A54" t="e">
        <v>#N/A</v>
      </c>
      <c r="B54" t="e">
        <v>#N/A</v>
      </c>
    </row>
    <row r="55" spans="1:2" x14ac:dyDescent="0.25">
      <c r="A55" t="e">
        <v>#N/A</v>
      </c>
      <c r="B55" t="e">
        <v>#N/A</v>
      </c>
    </row>
    <row r="56" spans="1:2" x14ac:dyDescent="0.25">
      <c r="A56" t="e">
        <v>#N/A</v>
      </c>
      <c r="B56" t="e">
        <v>#N/A</v>
      </c>
    </row>
    <row r="57" spans="1:2" x14ac:dyDescent="0.25">
      <c r="A57" t="e">
        <v>#N/A</v>
      </c>
      <c r="B57" t="e">
        <v>#N/A</v>
      </c>
    </row>
    <row r="58" spans="1:2" x14ac:dyDescent="0.25">
      <c r="A58" t="e">
        <v>#N/A</v>
      </c>
      <c r="B58" t="e">
        <v>#N/A</v>
      </c>
    </row>
    <row r="59" spans="1:2" x14ac:dyDescent="0.25">
      <c r="A59" t="e">
        <v>#N/A</v>
      </c>
      <c r="B59" t="e">
        <v>#N/A</v>
      </c>
    </row>
    <row r="60" spans="1:2" x14ac:dyDescent="0.25">
      <c r="A60" t="e">
        <v>#N/A</v>
      </c>
      <c r="B60" t="e">
        <v>#N/A</v>
      </c>
    </row>
    <row r="61" spans="1:2" x14ac:dyDescent="0.25">
      <c r="A61" t="e">
        <v>#N/A</v>
      </c>
      <c r="B61" t="e">
        <v>#N/A</v>
      </c>
    </row>
    <row r="62" spans="1:2" x14ac:dyDescent="0.25">
      <c r="A62" t="e">
        <v>#N/A</v>
      </c>
      <c r="B62" t="e">
        <v>#N/A</v>
      </c>
    </row>
    <row r="63" spans="1:2" x14ac:dyDescent="0.25">
      <c r="A63" t="e">
        <v>#N/A</v>
      </c>
      <c r="B63" t="e">
        <v>#N/A</v>
      </c>
    </row>
    <row r="64" spans="1:2" x14ac:dyDescent="0.25">
      <c r="A64" t="e">
        <v>#N/A</v>
      </c>
      <c r="B64" t="e">
        <v>#N/A</v>
      </c>
    </row>
    <row r="65" spans="1:2" x14ac:dyDescent="0.25">
      <c r="A65" t="e">
        <v>#N/A</v>
      </c>
      <c r="B65" t="e">
        <v>#N/A</v>
      </c>
    </row>
    <row r="66" spans="1:2" x14ac:dyDescent="0.25">
      <c r="A66" t="e">
        <v>#N/A</v>
      </c>
      <c r="B66" t="e">
        <v>#N/A</v>
      </c>
    </row>
    <row r="67" spans="1:2" x14ac:dyDescent="0.25">
      <c r="A67" t="e">
        <v>#N/A</v>
      </c>
      <c r="B67" t="e">
        <v>#N/A</v>
      </c>
    </row>
    <row r="68" spans="1:2" x14ac:dyDescent="0.25">
      <c r="A68" t="e">
        <v>#N/A</v>
      </c>
      <c r="B68" t="e">
        <v>#N/A</v>
      </c>
    </row>
    <row r="69" spans="1:2" x14ac:dyDescent="0.25">
      <c r="A69" t="e">
        <v>#N/A</v>
      </c>
      <c r="B69" t="e">
        <v>#N/A</v>
      </c>
    </row>
    <row r="70" spans="1:2" x14ac:dyDescent="0.25">
      <c r="A70" t="e">
        <v>#N/A</v>
      </c>
      <c r="B70" t="e">
        <v>#N/A</v>
      </c>
    </row>
    <row r="71" spans="1:2" x14ac:dyDescent="0.25">
      <c r="A71" t="e">
        <v>#N/A</v>
      </c>
      <c r="B71" t="e">
        <v>#N/A</v>
      </c>
    </row>
    <row r="72" spans="1:2" x14ac:dyDescent="0.25">
      <c r="A72" t="e">
        <v>#N/A</v>
      </c>
      <c r="B72" t="e">
        <v>#N/A</v>
      </c>
    </row>
    <row r="73" spans="1:2" x14ac:dyDescent="0.25">
      <c r="A73" t="e">
        <v>#N/A</v>
      </c>
      <c r="B73" t="e">
        <v>#N/A</v>
      </c>
    </row>
    <row r="74" spans="1:2" x14ac:dyDescent="0.25">
      <c r="A74" t="e">
        <v>#N/A</v>
      </c>
      <c r="B74" t="e">
        <v>#N/A</v>
      </c>
    </row>
    <row r="75" spans="1:2" x14ac:dyDescent="0.25">
      <c r="A75" t="e">
        <v>#N/A</v>
      </c>
      <c r="B75" t="e">
        <v>#N/A</v>
      </c>
    </row>
    <row r="76" spans="1:2" x14ac:dyDescent="0.25">
      <c r="A76" t="e">
        <v>#N/A</v>
      </c>
      <c r="B76" t="e">
        <v>#N/A</v>
      </c>
    </row>
    <row r="77" spans="1:2" x14ac:dyDescent="0.25">
      <c r="A77" t="e">
        <v>#N/A</v>
      </c>
      <c r="B77" t="e">
        <v>#N/A</v>
      </c>
    </row>
    <row r="78" spans="1:2" x14ac:dyDescent="0.25">
      <c r="A78" t="e">
        <v>#N/A</v>
      </c>
      <c r="B78" t="e">
        <v>#N/A</v>
      </c>
    </row>
    <row r="79" spans="1:2" x14ac:dyDescent="0.25">
      <c r="A79" t="e">
        <v>#N/A</v>
      </c>
      <c r="B79" t="e">
        <v>#N/A</v>
      </c>
    </row>
    <row r="80" spans="1:2" x14ac:dyDescent="0.25">
      <c r="A80" t="e">
        <v>#N/A</v>
      </c>
      <c r="B80" t="e">
        <v>#N/A</v>
      </c>
    </row>
    <row r="81" spans="1:2" x14ac:dyDescent="0.25">
      <c r="A81" t="e">
        <v>#N/A</v>
      </c>
      <c r="B81" t="e">
        <v>#N/A</v>
      </c>
    </row>
    <row r="82" spans="1:2" x14ac:dyDescent="0.25">
      <c r="A82" t="e">
        <v>#N/A</v>
      </c>
      <c r="B82" t="e">
        <v>#N/A</v>
      </c>
    </row>
    <row r="83" spans="1:2" x14ac:dyDescent="0.25">
      <c r="A83" t="e">
        <v>#N/A</v>
      </c>
      <c r="B83" t="e">
        <v>#N/A</v>
      </c>
    </row>
    <row r="84" spans="1:2" x14ac:dyDescent="0.25">
      <c r="A84" t="e">
        <v>#N/A</v>
      </c>
      <c r="B84" t="e">
        <v>#N/A</v>
      </c>
    </row>
    <row r="85" spans="1:2" x14ac:dyDescent="0.25">
      <c r="A85" t="e">
        <v>#N/A</v>
      </c>
      <c r="B85" t="e">
        <v>#N/A</v>
      </c>
    </row>
    <row r="86" spans="1:2" x14ac:dyDescent="0.25">
      <c r="A86" t="e">
        <v>#N/A</v>
      </c>
      <c r="B86" t="e">
        <v>#N/A</v>
      </c>
    </row>
    <row r="87" spans="1:2" x14ac:dyDescent="0.25">
      <c r="A87" t="e">
        <v>#N/A</v>
      </c>
      <c r="B87" t="e">
        <v>#N/A</v>
      </c>
    </row>
    <row r="88" spans="1:2" x14ac:dyDescent="0.25">
      <c r="A88" t="e">
        <v>#N/A</v>
      </c>
      <c r="B88" t="e">
        <v>#N/A</v>
      </c>
    </row>
    <row r="89" spans="1:2" x14ac:dyDescent="0.25">
      <c r="A89" t="e">
        <v>#N/A</v>
      </c>
      <c r="B89" t="e">
        <v>#N/A</v>
      </c>
    </row>
    <row r="90" spans="1:2" x14ac:dyDescent="0.25">
      <c r="A90" t="e">
        <v>#N/A</v>
      </c>
      <c r="B90" t="e">
        <v>#N/A</v>
      </c>
    </row>
    <row r="91" spans="1:2" x14ac:dyDescent="0.25">
      <c r="A91" t="e">
        <v>#N/A</v>
      </c>
      <c r="B91" t="e">
        <v>#N/A</v>
      </c>
    </row>
    <row r="92" spans="1:2" x14ac:dyDescent="0.25">
      <c r="A92" t="e">
        <v>#N/A</v>
      </c>
      <c r="B92" t="e">
        <v>#N/A</v>
      </c>
    </row>
    <row r="93" spans="1:2" x14ac:dyDescent="0.25">
      <c r="A93" t="e">
        <v>#N/A</v>
      </c>
      <c r="B93" t="e">
        <v>#N/A</v>
      </c>
    </row>
    <row r="94" spans="1:2" x14ac:dyDescent="0.25">
      <c r="A94" t="e">
        <v>#N/A</v>
      </c>
      <c r="B94" t="e">
        <v>#N/A</v>
      </c>
    </row>
    <row r="95" spans="1:2" x14ac:dyDescent="0.25">
      <c r="A95" t="e">
        <v>#N/A</v>
      </c>
      <c r="B95" t="e">
        <v>#N/A</v>
      </c>
    </row>
    <row r="96" spans="1:2" x14ac:dyDescent="0.25">
      <c r="A96" t="e">
        <v>#N/A</v>
      </c>
      <c r="B96" t="e">
        <v>#N/A</v>
      </c>
    </row>
    <row r="97" spans="1:2" x14ac:dyDescent="0.25">
      <c r="A97" t="e">
        <v>#N/A</v>
      </c>
      <c r="B97" t="e">
        <v>#N/A</v>
      </c>
    </row>
    <row r="98" spans="1:2" x14ac:dyDescent="0.25">
      <c r="A98" t="e">
        <v>#N/A</v>
      </c>
      <c r="B98" t="e">
        <v>#N/A</v>
      </c>
    </row>
    <row r="99" spans="1:2" x14ac:dyDescent="0.25">
      <c r="A99" t="e">
        <v>#N/A</v>
      </c>
      <c r="B99" t="e">
        <v>#N/A</v>
      </c>
    </row>
    <row r="100" spans="1:2" x14ac:dyDescent="0.25">
      <c r="A100" t="e">
        <v>#N/A</v>
      </c>
      <c r="B100" t="e">
        <v>#N/A</v>
      </c>
    </row>
    <row r="101" spans="1:2" x14ac:dyDescent="0.25">
      <c r="A101" t="e">
        <v>#N/A</v>
      </c>
      <c r="B101" t="e">
        <v>#N/A</v>
      </c>
    </row>
    <row r="102" spans="1:2" x14ac:dyDescent="0.25">
      <c r="A102" t="e">
        <v>#N/A</v>
      </c>
      <c r="B102" t="e">
        <v>#N/A</v>
      </c>
    </row>
    <row r="103" spans="1:2" x14ac:dyDescent="0.25">
      <c r="A103" t="e">
        <v>#N/A</v>
      </c>
      <c r="B103" t="e">
        <v>#N/A</v>
      </c>
    </row>
    <row r="104" spans="1:2" x14ac:dyDescent="0.25">
      <c r="A104" t="e">
        <v>#N/A</v>
      </c>
      <c r="B104" t="e">
        <v>#N/A</v>
      </c>
    </row>
    <row r="105" spans="1:2" x14ac:dyDescent="0.25">
      <c r="A105" t="e">
        <v>#N/A</v>
      </c>
      <c r="B105" t="e">
        <v>#N/A</v>
      </c>
    </row>
    <row r="106" spans="1:2" x14ac:dyDescent="0.25">
      <c r="A106" t="e">
        <v>#N/A</v>
      </c>
      <c r="B106" t="e">
        <v>#N/A</v>
      </c>
    </row>
    <row r="107" spans="1:2" x14ac:dyDescent="0.25">
      <c r="A107" t="e">
        <v>#N/A</v>
      </c>
      <c r="B107" t="e">
        <v>#N/A</v>
      </c>
    </row>
    <row r="108" spans="1:2" x14ac:dyDescent="0.25">
      <c r="A108" t="e">
        <v>#N/A</v>
      </c>
      <c r="B108" t="e">
        <v>#N/A</v>
      </c>
    </row>
    <row r="109" spans="1:2" x14ac:dyDescent="0.25">
      <c r="A109" t="e">
        <v>#N/A</v>
      </c>
      <c r="B109" t="e">
        <v>#N/A</v>
      </c>
    </row>
    <row r="110" spans="1:2" x14ac:dyDescent="0.25">
      <c r="A110" t="e">
        <v>#N/A</v>
      </c>
      <c r="B110" t="e">
        <v>#N/A</v>
      </c>
    </row>
    <row r="111" spans="1:2" x14ac:dyDescent="0.25">
      <c r="A111" t="e">
        <v>#N/A</v>
      </c>
      <c r="B111" t="e">
        <v>#N/A</v>
      </c>
    </row>
    <row r="112" spans="1:2" x14ac:dyDescent="0.25">
      <c r="A112" t="e">
        <v>#N/A</v>
      </c>
      <c r="B112" t="e">
        <v>#N/A</v>
      </c>
    </row>
    <row r="113" spans="1:2" x14ac:dyDescent="0.25">
      <c r="A113" t="e">
        <v>#N/A</v>
      </c>
      <c r="B113" t="e">
        <v>#N/A</v>
      </c>
    </row>
    <row r="114" spans="1:2" x14ac:dyDescent="0.25">
      <c r="A114" t="e">
        <v>#N/A</v>
      </c>
      <c r="B114" t="e">
        <v>#N/A</v>
      </c>
    </row>
    <row r="115" spans="1:2" x14ac:dyDescent="0.25">
      <c r="A115" t="e">
        <v>#N/A</v>
      </c>
      <c r="B115" t="e">
        <v>#N/A</v>
      </c>
    </row>
    <row r="116" spans="1:2" x14ac:dyDescent="0.25">
      <c r="A116" t="e">
        <v>#N/A</v>
      </c>
      <c r="B116" t="e">
        <v>#N/A</v>
      </c>
    </row>
    <row r="117" spans="1:2" x14ac:dyDescent="0.25">
      <c r="A117" t="e">
        <v>#N/A</v>
      </c>
      <c r="B117" t="e">
        <v>#N/A</v>
      </c>
    </row>
    <row r="118" spans="1:2" x14ac:dyDescent="0.25">
      <c r="A118" t="e">
        <v>#N/A</v>
      </c>
      <c r="B118" t="e">
        <v>#N/A</v>
      </c>
    </row>
    <row r="119" spans="1:2" x14ac:dyDescent="0.25">
      <c r="A119" t="e">
        <v>#N/A</v>
      </c>
      <c r="B119" t="e">
        <v>#N/A</v>
      </c>
    </row>
    <row r="120" spans="1:2" x14ac:dyDescent="0.25">
      <c r="A120" t="e">
        <v>#N/A</v>
      </c>
      <c r="B120" t="e">
        <v>#N/A</v>
      </c>
    </row>
    <row r="121" spans="1:2" x14ac:dyDescent="0.25">
      <c r="A121" t="e">
        <v>#N/A</v>
      </c>
      <c r="B121" t="e">
        <v>#N/A</v>
      </c>
    </row>
    <row r="122" spans="1:2" x14ac:dyDescent="0.25">
      <c r="A122" t="e">
        <v>#N/A</v>
      </c>
      <c r="B122" t="e">
        <v>#N/A</v>
      </c>
    </row>
    <row r="123" spans="1:2" x14ac:dyDescent="0.25">
      <c r="A123" t="e">
        <v>#N/A</v>
      </c>
      <c r="B123" t="e">
        <v>#N/A</v>
      </c>
    </row>
    <row r="124" spans="1:2" x14ac:dyDescent="0.25">
      <c r="A124" t="e">
        <v>#N/A</v>
      </c>
      <c r="B124" t="e">
        <v>#N/A</v>
      </c>
    </row>
    <row r="125" spans="1:2" x14ac:dyDescent="0.25">
      <c r="A125" t="e">
        <v>#N/A</v>
      </c>
      <c r="B125" t="e">
        <v>#N/A</v>
      </c>
    </row>
    <row r="126" spans="1:2" x14ac:dyDescent="0.25">
      <c r="A126" t="e">
        <v>#N/A</v>
      </c>
      <c r="B126" t="e">
        <v>#N/A</v>
      </c>
    </row>
    <row r="127" spans="1:2" x14ac:dyDescent="0.25">
      <c r="A127" t="e">
        <v>#N/A</v>
      </c>
      <c r="B127" t="e">
        <v>#N/A</v>
      </c>
    </row>
    <row r="128" spans="1:2" x14ac:dyDescent="0.25">
      <c r="A128" t="e">
        <v>#N/A</v>
      </c>
      <c r="B128" t="e">
        <v>#N/A</v>
      </c>
    </row>
    <row r="129" spans="1:2" x14ac:dyDescent="0.25">
      <c r="A129" t="e">
        <v>#N/A</v>
      </c>
      <c r="B129" t="e">
        <v>#N/A</v>
      </c>
    </row>
    <row r="130" spans="1:2" x14ac:dyDescent="0.25">
      <c r="A130" t="e">
        <v>#N/A</v>
      </c>
      <c r="B130" t="e">
        <v>#N/A</v>
      </c>
    </row>
    <row r="131" spans="1:2" x14ac:dyDescent="0.25">
      <c r="A131" t="e">
        <v>#N/A</v>
      </c>
      <c r="B131" t="e">
        <v>#N/A</v>
      </c>
    </row>
    <row r="132" spans="1:2" x14ac:dyDescent="0.25">
      <c r="A132" t="e">
        <v>#N/A</v>
      </c>
      <c r="B132" t="e">
        <v>#N/A</v>
      </c>
    </row>
    <row r="133" spans="1:2" x14ac:dyDescent="0.25">
      <c r="A133" t="e">
        <v>#N/A</v>
      </c>
      <c r="B133" t="e">
        <v>#N/A</v>
      </c>
    </row>
    <row r="134" spans="1:2" x14ac:dyDescent="0.25">
      <c r="A134" t="e">
        <v>#N/A</v>
      </c>
      <c r="B134" t="e">
        <v>#N/A</v>
      </c>
    </row>
    <row r="135" spans="1:2" x14ac:dyDescent="0.25">
      <c r="A135" t="e">
        <v>#N/A</v>
      </c>
      <c r="B135" t="e">
        <v>#N/A</v>
      </c>
    </row>
    <row r="136" spans="1:2" x14ac:dyDescent="0.25">
      <c r="A136" t="e">
        <v>#N/A</v>
      </c>
      <c r="B136" t="e">
        <v>#N/A</v>
      </c>
    </row>
    <row r="137" spans="1:2" x14ac:dyDescent="0.25">
      <c r="A137" t="e">
        <v>#N/A</v>
      </c>
      <c r="B137" t="e">
        <v>#N/A</v>
      </c>
    </row>
    <row r="138" spans="1:2" x14ac:dyDescent="0.25">
      <c r="A138" t="e">
        <v>#N/A</v>
      </c>
      <c r="B138" t="e">
        <v>#N/A</v>
      </c>
    </row>
    <row r="139" spans="1:2" x14ac:dyDescent="0.25">
      <c r="A139" t="e">
        <v>#N/A</v>
      </c>
      <c r="B139" t="e">
        <v>#N/A</v>
      </c>
    </row>
    <row r="140" spans="1:2" x14ac:dyDescent="0.25">
      <c r="A140" t="e">
        <v>#N/A</v>
      </c>
      <c r="B140" t="e">
        <v>#N/A</v>
      </c>
    </row>
    <row r="141" spans="1:2" x14ac:dyDescent="0.25">
      <c r="A141" t="e">
        <v>#N/A</v>
      </c>
      <c r="B141" t="e">
        <v>#N/A</v>
      </c>
    </row>
    <row r="142" spans="1:2" x14ac:dyDescent="0.25">
      <c r="A142" t="e">
        <v>#N/A</v>
      </c>
      <c r="B142" t="e">
        <v>#N/A</v>
      </c>
    </row>
    <row r="143" spans="1:2" x14ac:dyDescent="0.25">
      <c r="A143" t="e">
        <v>#N/A</v>
      </c>
      <c r="B143" t="e">
        <v>#N/A</v>
      </c>
    </row>
    <row r="144" spans="1:2" x14ac:dyDescent="0.25">
      <c r="A144" t="e">
        <v>#N/A</v>
      </c>
      <c r="B144" t="e">
        <v>#N/A</v>
      </c>
    </row>
    <row r="145" spans="1:2" x14ac:dyDescent="0.25">
      <c r="A145" t="e">
        <v>#N/A</v>
      </c>
      <c r="B145" t="e">
        <v>#N/A</v>
      </c>
    </row>
    <row r="146" spans="1:2" x14ac:dyDescent="0.25">
      <c r="A146" t="e">
        <v>#N/A</v>
      </c>
      <c r="B146" t="e">
        <v>#N/A</v>
      </c>
    </row>
    <row r="147" spans="1:2" x14ac:dyDescent="0.25">
      <c r="A147" t="e">
        <v>#N/A</v>
      </c>
      <c r="B147" t="e">
        <v>#N/A</v>
      </c>
    </row>
    <row r="148" spans="1:2" x14ac:dyDescent="0.25">
      <c r="A148" t="e">
        <v>#N/A</v>
      </c>
      <c r="B148" t="e">
        <v>#N/A</v>
      </c>
    </row>
    <row r="149" spans="1:2" x14ac:dyDescent="0.25">
      <c r="A149" t="e">
        <v>#N/A</v>
      </c>
      <c r="B149" t="e">
        <v>#N/A</v>
      </c>
    </row>
    <row r="150" spans="1:2" x14ac:dyDescent="0.25">
      <c r="A150" t="e">
        <v>#N/A</v>
      </c>
      <c r="B150" t="e">
        <v>#N/A</v>
      </c>
    </row>
    <row r="151" spans="1:2" x14ac:dyDescent="0.25">
      <c r="A151" t="e">
        <v>#N/A</v>
      </c>
      <c r="B151" t="e">
        <v>#N/A</v>
      </c>
    </row>
    <row r="152" spans="1:2" x14ac:dyDescent="0.25">
      <c r="A152" t="e">
        <v>#N/A</v>
      </c>
      <c r="B152" t="e">
        <v>#N/A</v>
      </c>
    </row>
    <row r="153" spans="1:2" x14ac:dyDescent="0.25">
      <c r="A153" t="e">
        <v>#N/A</v>
      </c>
      <c r="B153" t="e">
        <v>#N/A</v>
      </c>
    </row>
    <row r="154" spans="1:2" x14ac:dyDescent="0.25">
      <c r="A154" t="e">
        <v>#N/A</v>
      </c>
      <c r="B154" t="e">
        <v>#N/A</v>
      </c>
    </row>
    <row r="155" spans="1:2" x14ac:dyDescent="0.25">
      <c r="A155" t="e">
        <v>#N/A</v>
      </c>
      <c r="B155" t="e">
        <v>#N/A</v>
      </c>
    </row>
    <row r="156" spans="1:2" x14ac:dyDescent="0.25">
      <c r="A156" t="e">
        <v>#N/A</v>
      </c>
      <c r="B156" t="e">
        <v>#N/A</v>
      </c>
    </row>
    <row r="157" spans="1:2" x14ac:dyDescent="0.25">
      <c r="A157" t="e">
        <v>#N/A</v>
      </c>
      <c r="B157" t="e">
        <v>#N/A</v>
      </c>
    </row>
    <row r="158" spans="1:2" x14ac:dyDescent="0.25">
      <c r="A158" t="e">
        <v>#N/A</v>
      </c>
      <c r="B158" t="e">
        <v>#N/A</v>
      </c>
    </row>
    <row r="159" spans="1:2" x14ac:dyDescent="0.25">
      <c r="A159" t="e">
        <v>#N/A</v>
      </c>
      <c r="B159" t="e">
        <v>#N/A</v>
      </c>
    </row>
    <row r="160" spans="1:2" x14ac:dyDescent="0.25">
      <c r="A160" t="e">
        <v>#N/A</v>
      </c>
      <c r="B160" t="e">
        <v>#N/A</v>
      </c>
    </row>
    <row r="161" spans="1:2" x14ac:dyDescent="0.25">
      <c r="A161" t="e">
        <v>#N/A</v>
      </c>
      <c r="B161" t="e">
        <v>#N/A</v>
      </c>
    </row>
    <row r="162" spans="1:2" x14ac:dyDescent="0.25">
      <c r="A162" t="e">
        <v>#N/A</v>
      </c>
      <c r="B162" t="e">
        <v>#N/A</v>
      </c>
    </row>
    <row r="163" spans="1:2" x14ac:dyDescent="0.25">
      <c r="A163" t="e">
        <v>#N/A</v>
      </c>
      <c r="B163" t="e">
        <v>#N/A</v>
      </c>
    </row>
    <row r="164" spans="1:2" x14ac:dyDescent="0.25">
      <c r="A164" t="e">
        <v>#N/A</v>
      </c>
      <c r="B164" t="e">
        <v>#N/A</v>
      </c>
    </row>
    <row r="165" spans="1:2" x14ac:dyDescent="0.25">
      <c r="A165" t="e">
        <v>#N/A</v>
      </c>
      <c r="B165" t="e">
        <v>#N/A</v>
      </c>
    </row>
    <row r="166" spans="1:2" x14ac:dyDescent="0.25">
      <c r="A166" t="e">
        <v>#N/A</v>
      </c>
      <c r="B166" t="e">
        <v>#N/A</v>
      </c>
    </row>
    <row r="167" spans="1:2" x14ac:dyDescent="0.25">
      <c r="A167" t="e">
        <v>#N/A</v>
      </c>
      <c r="B167" t="e">
        <v>#N/A</v>
      </c>
    </row>
    <row r="168" spans="1:2" x14ac:dyDescent="0.25">
      <c r="A168" t="e">
        <v>#N/A</v>
      </c>
      <c r="B168" t="e">
        <v>#N/A</v>
      </c>
    </row>
    <row r="169" spans="1:2" x14ac:dyDescent="0.25">
      <c r="A169" t="e">
        <v>#N/A</v>
      </c>
      <c r="B169" t="e">
        <v>#N/A</v>
      </c>
    </row>
    <row r="170" spans="1:2" x14ac:dyDescent="0.25">
      <c r="A170" t="e">
        <v>#N/A</v>
      </c>
      <c r="B170" t="e">
        <v>#N/A</v>
      </c>
    </row>
    <row r="171" spans="1:2" x14ac:dyDescent="0.25">
      <c r="A171" t="e">
        <v>#N/A</v>
      </c>
      <c r="B171" t="e">
        <v>#N/A</v>
      </c>
    </row>
    <row r="172" spans="1:2" x14ac:dyDescent="0.25">
      <c r="A172" t="e">
        <v>#N/A</v>
      </c>
      <c r="B172" t="e">
        <v>#N/A</v>
      </c>
    </row>
    <row r="173" spans="1:2" x14ac:dyDescent="0.25">
      <c r="A173" t="e">
        <v>#N/A</v>
      </c>
      <c r="B173" t="e">
        <v>#N/A</v>
      </c>
    </row>
    <row r="174" spans="1:2" x14ac:dyDescent="0.25">
      <c r="A174" t="e">
        <v>#N/A</v>
      </c>
      <c r="B174" t="e">
        <v>#N/A</v>
      </c>
    </row>
    <row r="175" spans="1:2" x14ac:dyDescent="0.25">
      <c r="A175" t="e">
        <v>#N/A</v>
      </c>
      <c r="B175" t="e">
        <v>#N/A</v>
      </c>
    </row>
    <row r="176" spans="1:2" x14ac:dyDescent="0.25">
      <c r="A176" t="e">
        <v>#N/A</v>
      </c>
      <c r="B176" t="e">
        <v>#N/A</v>
      </c>
    </row>
    <row r="177" spans="1:2" x14ac:dyDescent="0.25">
      <c r="A177" t="e">
        <v>#N/A</v>
      </c>
      <c r="B177" t="e">
        <v>#N/A</v>
      </c>
    </row>
    <row r="178" spans="1:2" x14ac:dyDescent="0.25">
      <c r="A178" t="e">
        <v>#N/A</v>
      </c>
      <c r="B178" t="e">
        <v>#N/A</v>
      </c>
    </row>
    <row r="179" spans="1:2" x14ac:dyDescent="0.25">
      <c r="A179" t="e">
        <v>#N/A</v>
      </c>
      <c r="B179" t="e">
        <v>#N/A</v>
      </c>
    </row>
    <row r="180" spans="1:2" x14ac:dyDescent="0.25">
      <c r="A180" t="e">
        <v>#N/A</v>
      </c>
      <c r="B180" t="e">
        <v>#N/A</v>
      </c>
    </row>
    <row r="181" spans="1:2" x14ac:dyDescent="0.25">
      <c r="A181" t="e">
        <v>#N/A</v>
      </c>
      <c r="B181" t="e">
        <v>#N/A</v>
      </c>
    </row>
    <row r="182" spans="1:2" x14ac:dyDescent="0.25">
      <c r="A182" t="e">
        <v>#N/A</v>
      </c>
      <c r="B182" t="e">
        <v>#N/A</v>
      </c>
    </row>
    <row r="183" spans="1:2" x14ac:dyDescent="0.25">
      <c r="A183" t="e">
        <v>#N/A</v>
      </c>
      <c r="B183" t="e">
        <v>#N/A</v>
      </c>
    </row>
    <row r="184" spans="1:2" x14ac:dyDescent="0.25">
      <c r="A184" t="e">
        <v>#N/A</v>
      </c>
      <c r="B184" t="e">
        <v>#N/A</v>
      </c>
    </row>
    <row r="185" spans="1:2" x14ac:dyDescent="0.25">
      <c r="A185" t="e">
        <v>#N/A</v>
      </c>
      <c r="B185" t="e">
        <v>#N/A</v>
      </c>
    </row>
    <row r="186" spans="1:2" x14ac:dyDescent="0.25">
      <c r="A186" t="e">
        <v>#N/A</v>
      </c>
      <c r="B186" t="e">
        <v>#N/A</v>
      </c>
    </row>
    <row r="187" spans="1:2" x14ac:dyDescent="0.25">
      <c r="A187" t="e">
        <v>#N/A</v>
      </c>
      <c r="B187" t="e">
        <v>#N/A</v>
      </c>
    </row>
    <row r="188" spans="1:2" x14ac:dyDescent="0.25">
      <c r="A188" t="e">
        <v>#N/A</v>
      </c>
      <c r="B188" t="e">
        <v>#N/A</v>
      </c>
    </row>
    <row r="189" spans="1:2" x14ac:dyDescent="0.25">
      <c r="A189" t="e">
        <v>#N/A</v>
      </c>
      <c r="B189" t="e">
        <v>#N/A</v>
      </c>
    </row>
    <row r="190" spans="1:2" x14ac:dyDescent="0.25">
      <c r="A190" t="e">
        <v>#N/A</v>
      </c>
      <c r="B190" t="e">
        <v>#N/A</v>
      </c>
    </row>
    <row r="191" spans="1:2" x14ac:dyDescent="0.25">
      <c r="A191" t="e">
        <v>#N/A</v>
      </c>
      <c r="B191" t="e">
        <v>#N/A</v>
      </c>
    </row>
    <row r="192" spans="1:2" x14ac:dyDescent="0.25">
      <c r="A192" t="e">
        <v>#N/A</v>
      </c>
      <c r="B192" t="e">
        <v>#N/A</v>
      </c>
    </row>
    <row r="193" spans="1:2" x14ac:dyDescent="0.25">
      <c r="A193" t="e">
        <v>#N/A</v>
      </c>
      <c r="B193" t="e">
        <v>#N/A</v>
      </c>
    </row>
    <row r="194" spans="1:2" x14ac:dyDescent="0.25">
      <c r="A194" t="e">
        <v>#N/A</v>
      </c>
      <c r="B194" t="e">
        <v>#N/A</v>
      </c>
    </row>
    <row r="195" spans="1:2" x14ac:dyDescent="0.25">
      <c r="A195" t="e">
        <v>#N/A</v>
      </c>
      <c r="B195" t="e">
        <v>#N/A</v>
      </c>
    </row>
    <row r="196" spans="1:2" x14ac:dyDescent="0.25">
      <c r="A196" t="e">
        <v>#N/A</v>
      </c>
      <c r="B196" t="e">
        <v>#N/A</v>
      </c>
    </row>
    <row r="197" spans="1:2" x14ac:dyDescent="0.25">
      <c r="A197" t="e">
        <v>#N/A</v>
      </c>
      <c r="B197" t="e">
        <v>#N/A</v>
      </c>
    </row>
    <row r="198" spans="1:2" x14ac:dyDescent="0.25">
      <c r="A198" t="e">
        <v>#N/A</v>
      </c>
      <c r="B198" t="e">
        <v>#N/A</v>
      </c>
    </row>
    <row r="199" spans="1:2" x14ac:dyDescent="0.25">
      <c r="A199" t="e">
        <v>#N/A</v>
      </c>
      <c r="B199" t="e">
        <v>#N/A</v>
      </c>
    </row>
    <row r="200" spans="1:2" x14ac:dyDescent="0.25">
      <c r="A200" t="e">
        <v>#N/A</v>
      </c>
      <c r="B200" t="e">
        <v>#N/A</v>
      </c>
    </row>
    <row r="201" spans="1:2" x14ac:dyDescent="0.25">
      <c r="A201" t="e">
        <v>#N/A</v>
      </c>
      <c r="B201" t="e">
        <v>#N/A</v>
      </c>
    </row>
    <row r="202" spans="1:2" x14ac:dyDescent="0.25">
      <c r="A202" t="e">
        <v>#N/A</v>
      </c>
      <c r="B202" t="e">
        <v>#N/A</v>
      </c>
    </row>
    <row r="203" spans="1:2" x14ac:dyDescent="0.25">
      <c r="A203" t="e">
        <v>#N/A</v>
      </c>
      <c r="B203" t="e">
        <v>#N/A</v>
      </c>
    </row>
    <row r="204" spans="1:2" x14ac:dyDescent="0.25">
      <c r="A204" t="e">
        <v>#N/A</v>
      </c>
      <c r="B204" t="e">
        <v>#N/A</v>
      </c>
    </row>
    <row r="205" spans="1:2" x14ac:dyDescent="0.25">
      <c r="A205" t="e">
        <v>#N/A</v>
      </c>
      <c r="B205" t="e">
        <v>#N/A</v>
      </c>
    </row>
    <row r="206" spans="1:2" x14ac:dyDescent="0.25">
      <c r="A206" t="e">
        <v>#N/A</v>
      </c>
      <c r="B206" t="e">
        <v>#N/A</v>
      </c>
    </row>
    <row r="207" spans="1:2" x14ac:dyDescent="0.25">
      <c r="A207" t="e">
        <v>#N/A</v>
      </c>
      <c r="B207" t="e">
        <v>#N/A</v>
      </c>
    </row>
    <row r="208" spans="1:2" x14ac:dyDescent="0.25">
      <c r="A208" t="e">
        <v>#N/A</v>
      </c>
      <c r="B208" t="e">
        <v>#N/A</v>
      </c>
    </row>
    <row r="209" spans="1:2" x14ac:dyDescent="0.25">
      <c r="A209" t="e">
        <v>#N/A</v>
      </c>
      <c r="B209" t="e">
        <v>#N/A</v>
      </c>
    </row>
    <row r="210" spans="1:2" x14ac:dyDescent="0.25">
      <c r="A210" t="e">
        <v>#N/A</v>
      </c>
      <c r="B210" t="e">
        <v>#N/A</v>
      </c>
    </row>
    <row r="211" spans="1:2" x14ac:dyDescent="0.25">
      <c r="A211" t="e">
        <v>#N/A</v>
      </c>
      <c r="B211" t="e">
        <v>#N/A</v>
      </c>
    </row>
    <row r="212" spans="1:2" x14ac:dyDescent="0.25">
      <c r="A212" t="e">
        <v>#N/A</v>
      </c>
      <c r="B212" t="e">
        <v>#N/A</v>
      </c>
    </row>
    <row r="213" spans="1:2" x14ac:dyDescent="0.25">
      <c r="A213" t="e">
        <v>#N/A</v>
      </c>
      <c r="B213" t="e">
        <v>#N/A</v>
      </c>
    </row>
    <row r="214" spans="1:2" x14ac:dyDescent="0.25">
      <c r="A214" t="e">
        <v>#N/A</v>
      </c>
      <c r="B214" t="e">
        <v>#N/A</v>
      </c>
    </row>
    <row r="215" spans="1:2" x14ac:dyDescent="0.25">
      <c r="A215" t="e">
        <v>#N/A</v>
      </c>
      <c r="B215" t="e">
        <v>#N/A</v>
      </c>
    </row>
    <row r="216" spans="1:2" x14ac:dyDescent="0.25">
      <c r="A216" t="e">
        <v>#N/A</v>
      </c>
      <c r="B216" t="e">
        <v>#N/A</v>
      </c>
    </row>
    <row r="217" spans="1:2" x14ac:dyDescent="0.25">
      <c r="A217" t="e">
        <v>#N/A</v>
      </c>
      <c r="B217" t="e">
        <v>#N/A</v>
      </c>
    </row>
    <row r="218" spans="1:2" x14ac:dyDescent="0.25">
      <c r="A218" t="e">
        <v>#N/A</v>
      </c>
      <c r="B218" t="e">
        <v>#N/A</v>
      </c>
    </row>
    <row r="219" spans="1:2" x14ac:dyDescent="0.25">
      <c r="A219" t="e">
        <v>#N/A</v>
      </c>
      <c r="B219" t="e">
        <v>#N/A</v>
      </c>
    </row>
    <row r="220" spans="1:2" x14ac:dyDescent="0.25">
      <c r="A220" t="e">
        <v>#N/A</v>
      </c>
      <c r="B220" t="e">
        <v>#N/A</v>
      </c>
    </row>
    <row r="221" spans="1:2" x14ac:dyDescent="0.25">
      <c r="A221" t="e">
        <v>#N/A</v>
      </c>
      <c r="B221" t="e">
        <v>#N/A</v>
      </c>
    </row>
    <row r="222" spans="1:2" x14ac:dyDescent="0.25">
      <c r="A222" t="e">
        <v>#N/A</v>
      </c>
      <c r="B222" t="e">
        <v>#N/A</v>
      </c>
    </row>
    <row r="223" spans="1:2" x14ac:dyDescent="0.25">
      <c r="A223" t="e">
        <v>#N/A</v>
      </c>
      <c r="B223" t="e">
        <v>#N/A</v>
      </c>
    </row>
    <row r="224" spans="1:2" x14ac:dyDescent="0.25">
      <c r="A224" t="e">
        <v>#N/A</v>
      </c>
      <c r="B224" t="e">
        <v>#N/A</v>
      </c>
    </row>
    <row r="225" spans="1:2" x14ac:dyDescent="0.25">
      <c r="A225" t="e">
        <v>#N/A</v>
      </c>
      <c r="B225" t="e">
        <v>#N/A</v>
      </c>
    </row>
    <row r="226" spans="1:2" x14ac:dyDescent="0.25">
      <c r="A226" t="e">
        <v>#N/A</v>
      </c>
      <c r="B226" t="e">
        <v>#N/A</v>
      </c>
    </row>
    <row r="227" spans="1:2" x14ac:dyDescent="0.25">
      <c r="A227" t="e">
        <v>#N/A</v>
      </c>
      <c r="B227" t="e">
        <v>#N/A</v>
      </c>
    </row>
    <row r="228" spans="1:2" x14ac:dyDescent="0.25">
      <c r="A228" t="e">
        <v>#N/A</v>
      </c>
      <c r="B228" t="e">
        <v>#N/A</v>
      </c>
    </row>
    <row r="229" spans="1:2" x14ac:dyDescent="0.25">
      <c r="A229" t="e">
        <v>#N/A</v>
      </c>
      <c r="B229" t="e">
        <v>#N/A</v>
      </c>
    </row>
    <row r="230" spans="1:2" x14ac:dyDescent="0.25">
      <c r="A230" t="e">
        <v>#N/A</v>
      </c>
      <c r="B230" t="e">
        <v>#N/A</v>
      </c>
    </row>
    <row r="231" spans="1:2" x14ac:dyDescent="0.25">
      <c r="A231" t="e">
        <v>#N/A</v>
      </c>
      <c r="B231" t="e">
        <v>#N/A</v>
      </c>
    </row>
    <row r="232" spans="1:2" x14ac:dyDescent="0.25">
      <c r="A232" t="e">
        <v>#N/A</v>
      </c>
      <c r="B232" t="e">
        <v>#N/A</v>
      </c>
    </row>
    <row r="233" spans="1:2" x14ac:dyDescent="0.25">
      <c r="A233" t="e">
        <v>#N/A</v>
      </c>
      <c r="B233" t="e">
        <v>#N/A</v>
      </c>
    </row>
    <row r="234" spans="1:2" x14ac:dyDescent="0.25">
      <c r="A234" t="e">
        <v>#N/A</v>
      </c>
      <c r="B234" t="e">
        <v>#N/A</v>
      </c>
    </row>
    <row r="235" spans="1:2" x14ac:dyDescent="0.25">
      <c r="A235" t="e">
        <v>#N/A</v>
      </c>
      <c r="B235" t="e">
        <v>#N/A</v>
      </c>
    </row>
    <row r="236" spans="1:2" x14ac:dyDescent="0.25">
      <c r="A236" t="e">
        <v>#N/A</v>
      </c>
      <c r="B236" t="e">
        <v>#N/A</v>
      </c>
    </row>
    <row r="237" spans="1:2" x14ac:dyDescent="0.25">
      <c r="A237" t="e">
        <v>#N/A</v>
      </c>
      <c r="B237" t="e">
        <v>#N/A</v>
      </c>
    </row>
    <row r="238" spans="1:2" x14ac:dyDescent="0.25">
      <c r="A238" t="e">
        <v>#N/A</v>
      </c>
      <c r="B238" t="e">
        <v>#N/A</v>
      </c>
    </row>
    <row r="239" spans="1:2" x14ac:dyDescent="0.25">
      <c r="A239" t="e">
        <v>#N/A</v>
      </c>
      <c r="B239" t="e">
        <v>#N/A</v>
      </c>
    </row>
    <row r="240" spans="1:2" x14ac:dyDescent="0.25">
      <c r="A240" t="e">
        <v>#N/A</v>
      </c>
      <c r="B240" t="e">
        <v>#N/A</v>
      </c>
    </row>
    <row r="241" spans="1:2" x14ac:dyDescent="0.25">
      <c r="A241" t="e">
        <v>#N/A</v>
      </c>
      <c r="B241" t="e">
        <v>#N/A</v>
      </c>
    </row>
    <row r="242" spans="1:2" x14ac:dyDescent="0.25">
      <c r="A242" t="e">
        <v>#N/A</v>
      </c>
      <c r="B242" t="e">
        <v>#N/A</v>
      </c>
    </row>
    <row r="243" spans="1:2" x14ac:dyDescent="0.25">
      <c r="A243" t="e">
        <v>#N/A</v>
      </c>
      <c r="B243" t="e">
        <v>#N/A</v>
      </c>
    </row>
    <row r="244" spans="1:2" x14ac:dyDescent="0.25">
      <c r="A244" t="e">
        <v>#N/A</v>
      </c>
      <c r="B244" t="e">
        <v>#N/A</v>
      </c>
    </row>
    <row r="245" spans="1:2" x14ac:dyDescent="0.25">
      <c r="A245" t="e">
        <v>#N/A</v>
      </c>
      <c r="B245" t="e">
        <v>#N/A</v>
      </c>
    </row>
    <row r="246" spans="1:2" x14ac:dyDescent="0.25">
      <c r="A246" t="e">
        <v>#N/A</v>
      </c>
      <c r="B246" t="e">
        <v>#N/A</v>
      </c>
    </row>
    <row r="247" spans="1:2" x14ac:dyDescent="0.25">
      <c r="A247" t="e">
        <v>#N/A</v>
      </c>
      <c r="B247" t="e">
        <v>#N/A</v>
      </c>
    </row>
    <row r="248" spans="1:2" x14ac:dyDescent="0.25">
      <c r="A248" t="e">
        <v>#N/A</v>
      </c>
      <c r="B248" t="e">
        <v>#N/A</v>
      </c>
    </row>
    <row r="249" spans="1:2" x14ac:dyDescent="0.25">
      <c r="A249" t="e">
        <v>#N/A</v>
      </c>
      <c r="B249" t="e">
        <v>#N/A</v>
      </c>
    </row>
    <row r="250" spans="1:2" x14ac:dyDescent="0.25">
      <c r="A250" t="e">
        <v>#N/A</v>
      </c>
      <c r="B250" t="e">
        <v>#N/A</v>
      </c>
    </row>
    <row r="251" spans="1:2" x14ac:dyDescent="0.25">
      <c r="A251" t="e">
        <v>#N/A</v>
      </c>
      <c r="B251" t="e">
        <v>#N/A</v>
      </c>
    </row>
    <row r="252" spans="1:2" x14ac:dyDescent="0.25">
      <c r="A252" t="e">
        <v>#N/A</v>
      </c>
      <c r="B252" t="e">
        <v>#N/A</v>
      </c>
    </row>
    <row r="253" spans="1:2" x14ac:dyDescent="0.25">
      <c r="A253" t="e">
        <v>#N/A</v>
      </c>
      <c r="B253" t="e">
        <v>#N/A</v>
      </c>
    </row>
    <row r="254" spans="1:2" x14ac:dyDescent="0.25">
      <c r="A254" t="e">
        <v>#N/A</v>
      </c>
      <c r="B254" t="e">
        <v>#N/A</v>
      </c>
    </row>
    <row r="255" spans="1:2" x14ac:dyDescent="0.25">
      <c r="A255" t="e">
        <v>#N/A</v>
      </c>
      <c r="B255" t="e">
        <v>#N/A</v>
      </c>
    </row>
    <row r="256" spans="1:2" x14ac:dyDescent="0.25">
      <c r="A256" t="e">
        <v>#N/A</v>
      </c>
      <c r="B256" t="e">
        <v>#N/A</v>
      </c>
    </row>
    <row r="257" spans="1:2" x14ac:dyDescent="0.25">
      <c r="A257" t="e">
        <v>#N/A</v>
      </c>
      <c r="B257" t="e">
        <v>#N/A</v>
      </c>
    </row>
    <row r="258" spans="1:2" x14ac:dyDescent="0.25">
      <c r="A258" t="e">
        <v>#N/A</v>
      </c>
      <c r="B258" t="e">
        <v>#N/A</v>
      </c>
    </row>
    <row r="259" spans="1:2" x14ac:dyDescent="0.25">
      <c r="A259" t="e">
        <v>#N/A</v>
      </c>
      <c r="B259" t="e">
        <v>#N/A</v>
      </c>
    </row>
    <row r="260" spans="1:2" x14ac:dyDescent="0.25">
      <c r="A260" t="e">
        <v>#N/A</v>
      </c>
      <c r="B260" t="e">
        <v>#N/A</v>
      </c>
    </row>
    <row r="261" spans="1:2" x14ac:dyDescent="0.25">
      <c r="A261" t="e">
        <v>#N/A</v>
      </c>
      <c r="B261" t="e">
        <v>#N/A</v>
      </c>
    </row>
    <row r="262" spans="1:2" x14ac:dyDescent="0.25">
      <c r="A262" t="e">
        <v>#N/A</v>
      </c>
      <c r="B262" t="e">
        <v>#N/A</v>
      </c>
    </row>
    <row r="263" spans="1:2" x14ac:dyDescent="0.25">
      <c r="A263" t="e">
        <v>#N/A</v>
      </c>
      <c r="B263" t="e">
        <v>#N/A</v>
      </c>
    </row>
    <row r="264" spans="1:2" x14ac:dyDescent="0.25">
      <c r="A264" t="e">
        <v>#N/A</v>
      </c>
      <c r="B264" t="e">
        <v>#N/A</v>
      </c>
    </row>
    <row r="265" spans="1:2" x14ac:dyDescent="0.25">
      <c r="A265" t="e">
        <v>#N/A</v>
      </c>
      <c r="B265" t="e">
        <v>#N/A</v>
      </c>
    </row>
    <row r="266" spans="1:2" x14ac:dyDescent="0.25">
      <c r="A266" t="e">
        <v>#N/A</v>
      </c>
      <c r="B266" t="e">
        <v>#N/A</v>
      </c>
    </row>
    <row r="267" spans="1:2" x14ac:dyDescent="0.25">
      <c r="A267" t="e">
        <v>#N/A</v>
      </c>
      <c r="B267" t="e">
        <v>#N/A</v>
      </c>
    </row>
    <row r="268" spans="1:2" x14ac:dyDescent="0.25">
      <c r="A268" t="e">
        <v>#N/A</v>
      </c>
      <c r="B268" t="e">
        <v>#N/A</v>
      </c>
    </row>
    <row r="269" spans="1:2" x14ac:dyDescent="0.25">
      <c r="A269" t="e">
        <v>#N/A</v>
      </c>
      <c r="B269" t="e">
        <v>#N/A</v>
      </c>
    </row>
    <row r="270" spans="1:2" x14ac:dyDescent="0.25">
      <c r="A270" t="e">
        <v>#N/A</v>
      </c>
      <c r="B270" t="e">
        <v>#N/A</v>
      </c>
    </row>
    <row r="271" spans="1:2" x14ac:dyDescent="0.25">
      <c r="A271" t="e">
        <v>#N/A</v>
      </c>
      <c r="B271" t="e">
        <v>#N/A</v>
      </c>
    </row>
    <row r="272" spans="1:2" x14ac:dyDescent="0.25">
      <c r="A272" t="e">
        <v>#N/A</v>
      </c>
      <c r="B272" t="e">
        <v>#N/A</v>
      </c>
    </row>
    <row r="273" spans="1:2" x14ac:dyDescent="0.25">
      <c r="A273" t="e">
        <v>#N/A</v>
      </c>
      <c r="B273" t="e">
        <v>#N/A</v>
      </c>
    </row>
    <row r="274" spans="1:2" x14ac:dyDescent="0.25">
      <c r="A274" t="e">
        <v>#N/A</v>
      </c>
      <c r="B274" t="e">
        <v>#N/A</v>
      </c>
    </row>
    <row r="275" spans="1:2" x14ac:dyDescent="0.25">
      <c r="A275" t="e">
        <v>#N/A</v>
      </c>
      <c r="B275" t="e">
        <v>#N/A</v>
      </c>
    </row>
    <row r="276" spans="1:2" x14ac:dyDescent="0.25">
      <c r="A276" t="e">
        <v>#N/A</v>
      </c>
      <c r="B276" t="e">
        <v>#N/A</v>
      </c>
    </row>
    <row r="277" spans="1:2" x14ac:dyDescent="0.25">
      <c r="A277" t="e">
        <v>#N/A</v>
      </c>
      <c r="B277" t="e">
        <v>#N/A</v>
      </c>
    </row>
    <row r="278" spans="1:2" x14ac:dyDescent="0.25">
      <c r="A278" t="e">
        <v>#N/A</v>
      </c>
      <c r="B278" t="e">
        <v>#N/A</v>
      </c>
    </row>
    <row r="279" spans="1:2" x14ac:dyDescent="0.25">
      <c r="A279" t="e">
        <v>#N/A</v>
      </c>
      <c r="B279" t="e">
        <v>#N/A</v>
      </c>
    </row>
    <row r="280" spans="1:2" x14ac:dyDescent="0.25">
      <c r="A280" t="e">
        <v>#N/A</v>
      </c>
      <c r="B280" t="e">
        <v>#N/A</v>
      </c>
    </row>
    <row r="281" spans="1:2" x14ac:dyDescent="0.25">
      <c r="A281" t="e">
        <v>#N/A</v>
      </c>
      <c r="B281" t="e">
        <v>#N/A</v>
      </c>
    </row>
    <row r="282" spans="1:2" x14ac:dyDescent="0.25">
      <c r="A282" t="e">
        <v>#N/A</v>
      </c>
      <c r="B282" t="e">
        <v>#N/A</v>
      </c>
    </row>
    <row r="283" spans="1:2" x14ac:dyDescent="0.25">
      <c r="A283" t="e">
        <v>#N/A</v>
      </c>
      <c r="B283" t="e">
        <v>#N/A</v>
      </c>
    </row>
    <row r="284" spans="1:2" x14ac:dyDescent="0.25">
      <c r="A284" t="e">
        <v>#N/A</v>
      </c>
      <c r="B284" t="e">
        <v>#N/A</v>
      </c>
    </row>
    <row r="285" spans="1:2" x14ac:dyDescent="0.25">
      <c r="A285" t="e">
        <v>#N/A</v>
      </c>
      <c r="B285" t="e">
        <v>#N/A</v>
      </c>
    </row>
    <row r="286" spans="1:2" x14ac:dyDescent="0.25">
      <c r="A286" t="e">
        <v>#N/A</v>
      </c>
      <c r="B286" t="e">
        <v>#N/A</v>
      </c>
    </row>
    <row r="287" spans="1:2" x14ac:dyDescent="0.25">
      <c r="A287" t="e">
        <v>#N/A</v>
      </c>
      <c r="B287" t="e">
        <v>#N/A</v>
      </c>
    </row>
    <row r="288" spans="1:2" x14ac:dyDescent="0.25">
      <c r="A288" t="e">
        <v>#N/A</v>
      </c>
      <c r="B288" t="e">
        <v>#N/A</v>
      </c>
    </row>
    <row r="289" spans="1:2" x14ac:dyDescent="0.25">
      <c r="A289" t="e">
        <v>#N/A</v>
      </c>
      <c r="B289" t="e">
        <v>#N/A</v>
      </c>
    </row>
    <row r="290" spans="1:2" x14ac:dyDescent="0.25">
      <c r="A290" t="e">
        <v>#N/A</v>
      </c>
      <c r="B290" t="e">
        <v>#N/A</v>
      </c>
    </row>
    <row r="291" spans="1:2" x14ac:dyDescent="0.25">
      <c r="A291" t="e">
        <v>#N/A</v>
      </c>
      <c r="B291" t="e">
        <v>#N/A</v>
      </c>
    </row>
    <row r="292" spans="1:2" x14ac:dyDescent="0.25">
      <c r="A292" t="e">
        <v>#N/A</v>
      </c>
      <c r="B292" t="e">
        <v>#N/A</v>
      </c>
    </row>
    <row r="293" spans="1:2" x14ac:dyDescent="0.25">
      <c r="A293" t="e">
        <v>#N/A</v>
      </c>
      <c r="B293" t="e">
        <v>#N/A</v>
      </c>
    </row>
    <row r="294" spans="1:2" x14ac:dyDescent="0.25">
      <c r="A294" t="e">
        <v>#N/A</v>
      </c>
      <c r="B294" t="e">
        <v>#N/A</v>
      </c>
    </row>
    <row r="295" spans="1:2" x14ac:dyDescent="0.25">
      <c r="A295" t="e">
        <v>#N/A</v>
      </c>
      <c r="B295" t="e">
        <v>#N/A</v>
      </c>
    </row>
    <row r="296" spans="1:2" x14ac:dyDescent="0.25">
      <c r="A296" t="e">
        <v>#N/A</v>
      </c>
      <c r="B296" t="e">
        <v>#N/A</v>
      </c>
    </row>
    <row r="297" spans="1:2" x14ac:dyDescent="0.25">
      <c r="A297" t="e">
        <v>#N/A</v>
      </c>
      <c r="B297" t="e">
        <v>#N/A</v>
      </c>
    </row>
    <row r="298" spans="1:2" x14ac:dyDescent="0.25">
      <c r="A298" t="e">
        <v>#N/A</v>
      </c>
      <c r="B298" t="e">
        <v>#N/A</v>
      </c>
    </row>
    <row r="299" spans="1:2" x14ac:dyDescent="0.25">
      <c r="A299" t="e">
        <v>#N/A</v>
      </c>
      <c r="B299" t="e">
        <v>#N/A</v>
      </c>
    </row>
    <row r="300" spans="1:2" x14ac:dyDescent="0.25">
      <c r="A300" t="e">
        <v>#N/A</v>
      </c>
      <c r="B300" t="e">
        <v>#N/A</v>
      </c>
    </row>
    <row r="301" spans="1:2" x14ac:dyDescent="0.25">
      <c r="A301" t="e">
        <v>#N/A</v>
      </c>
      <c r="B301" t="e">
        <v>#N/A</v>
      </c>
    </row>
    <row r="302" spans="1:2" x14ac:dyDescent="0.25">
      <c r="A302" t="e">
        <v>#N/A</v>
      </c>
      <c r="B302" t="e">
        <v>#N/A</v>
      </c>
    </row>
    <row r="303" spans="1:2" x14ac:dyDescent="0.25">
      <c r="A303" t="e">
        <v>#N/A</v>
      </c>
      <c r="B303" t="e">
        <v>#N/A</v>
      </c>
    </row>
    <row r="304" spans="1:2" x14ac:dyDescent="0.25">
      <c r="A304" t="e">
        <v>#N/A</v>
      </c>
      <c r="B304" t="e">
        <v>#N/A</v>
      </c>
    </row>
    <row r="305" spans="1:2" x14ac:dyDescent="0.25">
      <c r="A305" t="e">
        <v>#N/A</v>
      </c>
      <c r="B305" t="e">
        <v>#N/A</v>
      </c>
    </row>
    <row r="306" spans="1:2" x14ac:dyDescent="0.25">
      <c r="A306" t="e">
        <v>#N/A</v>
      </c>
      <c r="B306" t="e">
        <v>#N/A</v>
      </c>
    </row>
    <row r="307" spans="1:2" x14ac:dyDescent="0.25">
      <c r="A307" t="e">
        <v>#N/A</v>
      </c>
      <c r="B307" t="e">
        <v>#N/A</v>
      </c>
    </row>
    <row r="308" spans="1:2" x14ac:dyDescent="0.25">
      <c r="A308" t="e">
        <v>#N/A</v>
      </c>
      <c r="B308" t="e">
        <v>#N/A</v>
      </c>
    </row>
    <row r="309" spans="1:2" x14ac:dyDescent="0.25">
      <c r="A309" t="e">
        <v>#N/A</v>
      </c>
      <c r="B309" t="e">
        <v>#N/A</v>
      </c>
    </row>
    <row r="310" spans="1:2" x14ac:dyDescent="0.25">
      <c r="A310" t="e">
        <v>#N/A</v>
      </c>
      <c r="B310" t="e">
        <v>#N/A</v>
      </c>
    </row>
    <row r="311" spans="1:2" x14ac:dyDescent="0.25">
      <c r="A311" t="e">
        <v>#N/A</v>
      </c>
      <c r="B311" t="e">
        <v>#N/A</v>
      </c>
    </row>
    <row r="312" spans="1:2" x14ac:dyDescent="0.25">
      <c r="A312" t="e">
        <v>#N/A</v>
      </c>
      <c r="B312" t="e">
        <v>#N/A</v>
      </c>
    </row>
    <row r="313" spans="1:2" x14ac:dyDescent="0.25">
      <c r="A313" t="e">
        <v>#N/A</v>
      </c>
      <c r="B313" t="e">
        <v>#N/A</v>
      </c>
    </row>
    <row r="314" spans="1:2" x14ac:dyDescent="0.25">
      <c r="A314" t="e">
        <v>#N/A</v>
      </c>
      <c r="B314" t="e">
        <v>#N/A</v>
      </c>
    </row>
    <row r="315" spans="1:2" x14ac:dyDescent="0.25">
      <c r="A315" t="e">
        <v>#N/A</v>
      </c>
      <c r="B315" t="e">
        <v>#N/A</v>
      </c>
    </row>
    <row r="316" spans="1:2" x14ac:dyDescent="0.25">
      <c r="A316" t="e">
        <v>#N/A</v>
      </c>
      <c r="B316" t="e">
        <v>#N/A</v>
      </c>
    </row>
    <row r="317" spans="1:2" x14ac:dyDescent="0.25">
      <c r="A317" t="e">
        <v>#N/A</v>
      </c>
      <c r="B317" t="e">
        <v>#N/A</v>
      </c>
    </row>
    <row r="318" spans="1:2" x14ac:dyDescent="0.25">
      <c r="A318" t="e">
        <v>#N/A</v>
      </c>
      <c r="B318" t="e">
        <v>#N/A</v>
      </c>
    </row>
    <row r="319" spans="1:2" x14ac:dyDescent="0.25">
      <c r="A319" t="e">
        <v>#N/A</v>
      </c>
      <c r="B319" t="e">
        <v>#N/A</v>
      </c>
    </row>
    <row r="320" spans="1:2" x14ac:dyDescent="0.25">
      <c r="A320" t="e">
        <v>#N/A</v>
      </c>
      <c r="B320" t="e">
        <v>#N/A</v>
      </c>
    </row>
    <row r="321" spans="1:2" x14ac:dyDescent="0.25">
      <c r="A321" t="e">
        <v>#N/A</v>
      </c>
      <c r="B321" t="e">
        <v>#N/A</v>
      </c>
    </row>
    <row r="322" spans="1:2" x14ac:dyDescent="0.25">
      <c r="A322" t="e">
        <v>#N/A</v>
      </c>
      <c r="B322" t="e">
        <v>#N/A</v>
      </c>
    </row>
    <row r="323" spans="1:2" x14ac:dyDescent="0.25">
      <c r="A323" t="e">
        <v>#N/A</v>
      </c>
      <c r="B323" t="e">
        <v>#N/A</v>
      </c>
    </row>
    <row r="324" spans="1:2" x14ac:dyDescent="0.25">
      <c r="A324" t="e">
        <v>#N/A</v>
      </c>
      <c r="B324" t="e">
        <v>#N/A</v>
      </c>
    </row>
    <row r="325" spans="1:2" x14ac:dyDescent="0.25">
      <c r="A325" t="e">
        <v>#N/A</v>
      </c>
      <c r="B325" t="e">
        <v>#N/A</v>
      </c>
    </row>
    <row r="326" spans="1:2" x14ac:dyDescent="0.25">
      <c r="A326" t="e">
        <v>#N/A</v>
      </c>
      <c r="B326" t="e">
        <v>#N/A</v>
      </c>
    </row>
    <row r="327" spans="1:2" x14ac:dyDescent="0.25">
      <c r="A327" t="e">
        <v>#N/A</v>
      </c>
      <c r="B327" t="e">
        <v>#N/A</v>
      </c>
    </row>
    <row r="328" spans="1:2" x14ac:dyDescent="0.25">
      <c r="A328" t="e">
        <v>#N/A</v>
      </c>
      <c r="B328" t="e">
        <v>#N/A</v>
      </c>
    </row>
    <row r="329" spans="1:2" x14ac:dyDescent="0.25">
      <c r="A329" t="e">
        <v>#N/A</v>
      </c>
      <c r="B329" t="e">
        <v>#N/A</v>
      </c>
    </row>
    <row r="330" spans="1:2" x14ac:dyDescent="0.25">
      <c r="A330" t="e">
        <v>#N/A</v>
      </c>
      <c r="B330" t="e">
        <v>#N/A</v>
      </c>
    </row>
    <row r="331" spans="1:2" x14ac:dyDescent="0.25">
      <c r="A331" t="e">
        <v>#N/A</v>
      </c>
      <c r="B331" t="e">
        <v>#N/A</v>
      </c>
    </row>
    <row r="332" spans="1:2" x14ac:dyDescent="0.25">
      <c r="A332" t="e">
        <v>#N/A</v>
      </c>
      <c r="B332" t="e">
        <v>#N/A</v>
      </c>
    </row>
    <row r="333" spans="1:2" x14ac:dyDescent="0.25">
      <c r="A333" t="e">
        <v>#N/A</v>
      </c>
      <c r="B333" t="e">
        <v>#N/A</v>
      </c>
    </row>
    <row r="334" spans="1:2" x14ac:dyDescent="0.25">
      <c r="A334" t="e">
        <v>#N/A</v>
      </c>
      <c r="B334" t="e">
        <v>#N/A</v>
      </c>
    </row>
    <row r="335" spans="1:2" x14ac:dyDescent="0.25">
      <c r="A335" t="e">
        <v>#N/A</v>
      </c>
      <c r="B335" t="e">
        <v>#N/A</v>
      </c>
    </row>
    <row r="336" spans="1:2" x14ac:dyDescent="0.25">
      <c r="A336" t="e">
        <v>#N/A</v>
      </c>
      <c r="B336" t="e">
        <v>#N/A</v>
      </c>
    </row>
    <row r="337" spans="1:2" x14ac:dyDescent="0.25">
      <c r="A337" t="e">
        <v>#N/A</v>
      </c>
      <c r="B337" t="e">
        <v>#N/A</v>
      </c>
    </row>
    <row r="338" spans="1:2" x14ac:dyDescent="0.25">
      <c r="A338" t="e">
        <v>#N/A</v>
      </c>
      <c r="B338" t="e">
        <v>#N/A</v>
      </c>
    </row>
    <row r="339" spans="1:2" x14ac:dyDescent="0.25">
      <c r="A339" t="e">
        <v>#N/A</v>
      </c>
      <c r="B339" t="e">
        <v>#N/A</v>
      </c>
    </row>
    <row r="340" spans="1:2" x14ac:dyDescent="0.25">
      <c r="A340" t="e">
        <v>#N/A</v>
      </c>
      <c r="B340" t="e">
        <v>#N/A</v>
      </c>
    </row>
    <row r="341" spans="1:2" x14ac:dyDescent="0.25">
      <c r="A341" t="e">
        <v>#N/A</v>
      </c>
      <c r="B341" t="e">
        <v>#N/A</v>
      </c>
    </row>
    <row r="342" spans="1:2" x14ac:dyDescent="0.25">
      <c r="A342" t="e">
        <v>#N/A</v>
      </c>
      <c r="B342" t="e">
        <v>#N/A</v>
      </c>
    </row>
    <row r="343" spans="1:2" x14ac:dyDescent="0.25">
      <c r="A343" t="e">
        <v>#N/A</v>
      </c>
      <c r="B343" t="e">
        <v>#N/A</v>
      </c>
    </row>
    <row r="344" spans="1:2" x14ac:dyDescent="0.25">
      <c r="A344" t="e">
        <v>#N/A</v>
      </c>
      <c r="B344" t="e">
        <v>#N/A</v>
      </c>
    </row>
    <row r="345" spans="1:2" x14ac:dyDescent="0.25">
      <c r="A345" t="e">
        <v>#N/A</v>
      </c>
      <c r="B345" t="e">
        <v>#N/A</v>
      </c>
    </row>
    <row r="346" spans="1:2" x14ac:dyDescent="0.25">
      <c r="A346" t="e">
        <v>#N/A</v>
      </c>
      <c r="B346" t="e">
        <v>#N/A</v>
      </c>
    </row>
    <row r="347" spans="1:2" x14ac:dyDescent="0.25">
      <c r="A347" t="e">
        <v>#N/A</v>
      </c>
      <c r="B347" t="e">
        <v>#N/A</v>
      </c>
    </row>
    <row r="348" spans="1:2" x14ac:dyDescent="0.25">
      <c r="A348" t="e">
        <v>#N/A</v>
      </c>
      <c r="B348" t="e">
        <v>#N/A</v>
      </c>
    </row>
    <row r="349" spans="1:2" x14ac:dyDescent="0.25">
      <c r="A349" t="e">
        <v>#N/A</v>
      </c>
      <c r="B349" t="e">
        <v>#N/A</v>
      </c>
    </row>
    <row r="350" spans="1:2" x14ac:dyDescent="0.25">
      <c r="A350" t="e">
        <v>#N/A</v>
      </c>
      <c r="B350" t="e">
        <v>#N/A</v>
      </c>
    </row>
    <row r="351" spans="1:2" x14ac:dyDescent="0.25">
      <c r="A351" t="e">
        <v>#N/A</v>
      </c>
      <c r="B351" t="e">
        <v>#N/A</v>
      </c>
    </row>
    <row r="352" spans="1:2" x14ac:dyDescent="0.25">
      <c r="A352" t="e">
        <v>#N/A</v>
      </c>
      <c r="B352" t="e">
        <v>#N/A</v>
      </c>
    </row>
    <row r="353" spans="1:2" x14ac:dyDescent="0.25">
      <c r="A353" t="e">
        <v>#N/A</v>
      </c>
      <c r="B353" t="e">
        <v>#N/A</v>
      </c>
    </row>
    <row r="354" spans="1:2" x14ac:dyDescent="0.25">
      <c r="A354" t="e">
        <v>#N/A</v>
      </c>
      <c r="B354" t="e">
        <v>#N/A</v>
      </c>
    </row>
    <row r="355" spans="1:2" x14ac:dyDescent="0.25">
      <c r="A355" t="e">
        <v>#N/A</v>
      </c>
      <c r="B355" t="e">
        <v>#N/A</v>
      </c>
    </row>
    <row r="356" spans="1:2" x14ac:dyDescent="0.25">
      <c r="A356" t="e">
        <v>#N/A</v>
      </c>
      <c r="B356" t="e">
        <v>#N/A</v>
      </c>
    </row>
    <row r="357" spans="1:2" x14ac:dyDescent="0.25">
      <c r="A357" t="e">
        <v>#N/A</v>
      </c>
      <c r="B357" t="e">
        <v>#N/A</v>
      </c>
    </row>
    <row r="358" spans="1:2" x14ac:dyDescent="0.25">
      <c r="A358" t="e">
        <v>#N/A</v>
      </c>
      <c r="B358" t="e">
        <v>#N/A</v>
      </c>
    </row>
    <row r="359" spans="1:2" x14ac:dyDescent="0.25">
      <c r="A359" t="e">
        <v>#N/A</v>
      </c>
      <c r="B359" t="e">
        <v>#N/A</v>
      </c>
    </row>
    <row r="360" spans="1:2" x14ac:dyDescent="0.25">
      <c r="A360" t="e">
        <v>#N/A</v>
      </c>
      <c r="B360" t="e">
        <v>#N/A</v>
      </c>
    </row>
    <row r="361" spans="1:2" x14ac:dyDescent="0.25">
      <c r="A361" t="e">
        <v>#N/A</v>
      </c>
      <c r="B361" t="e">
        <v>#N/A</v>
      </c>
    </row>
    <row r="362" spans="1:2" x14ac:dyDescent="0.25">
      <c r="A362" t="e">
        <v>#N/A</v>
      </c>
      <c r="B362" t="e">
        <v>#N/A</v>
      </c>
    </row>
    <row r="363" spans="1:2" x14ac:dyDescent="0.25">
      <c r="A363" t="e">
        <v>#N/A</v>
      </c>
      <c r="B363" t="e">
        <v>#N/A</v>
      </c>
    </row>
    <row r="364" spans="1:2" x14ac:dyDescent="0.25">
      <c r="A364" t="e">
        <v>#N/A</v>
      </c>
      <c r="B364" t="e">
        <v>#N/A</v>
      </c>
    </row>
    <row r="365" spans="1:2" x14ac:dyDescent="0.25">
      <c r="A365" t="e">
        <v>#N/A</v>
      </c>
      <c r="B365" t="e">
        <v>#N/A</v>
      </c>
    </row>
    <row r="366" spans="1:2" x14ac:dyDescent="0.25">
      <c r="A366" t="e">
        <v>#N/A</v>
      </c>
      <c r="B366" t="e">
        <v>#N/A</v>
      </c>
    </row>
    <row r="367" spans="1:2" x14ac:dyDescent="0.25">
      <c r="A367" t="e">
        <v>#N/A</v>
      </c>
      <c r="B367" t="e">
        <v>#N/A</v>
      </c>
    </row>
    <row r="368" spans="1:2" x14ac:dyDescent="0.25">
      <c r="A368" t="e">
        <v>#N/A</v>
      </c>
      <c r="B368" t="e">
        <v>#N/A</v>
      </c>
    </row>
    <row r="369" spans="1:2" x14ac:dyDescent="0.25">
      <c r="A369" t="e">
        <v>#N/A</v>
      </c>
      <c r="B369" t="e">
        <v>#N/A</v>
      </c>
    </row>
    <row r="370" spans="1:2" x14ac:dyDescent="0.25">
      <c r="A370" t="e">
        <v>#N/A</v>
      </c>
      <c r="B370" t="e">
        <v>#N/A</v>
      </c>
    </row>
    <row r="371" spans="1:2" x14ac:dyDescent="0.25">
      <c r="A371" t="e">
        <v>#N/A</v>
      </c>
      <c r="B371" t="e">
        <v>#N/A</v>
      </c>
    </row>
    <row r="372" spans="1:2" x14ac:dyDescent="0.25">
      <c r="A372" t="e">
        <v>#N/A</v>
      </c>
      <c r="B372" t="e">
        <v>#N/A</v>
      </c>
    </row>
    <row r="373" spans="1:2" x14ac:dyDescent="0.25">
      <c r="A373" t="e">
        <v>#N/A</v>
      </c>
      <c r="B373" t="e">
        <v>#N/A</v>
      </c>
    </row>
    <row r="374" spans="1:2" x14ac:dyDescent="0.25">
      <c r="A374" t="e">
        <v>#N/A</v>
      </c>
      <c r="B374" t="e">
        <v>#N/A</v>
      </c>
    </row>
    <row r="375" spans="1:2" x14ac:dyDescent="0.25">
      <c r="A375" t="e">
        <v>#N/A</v>
      </c>
      <c r="B375" t="e">
        <v>#N/A</v>
      </c>
    </row>
    <row r="376" spans="1:2" x14ac:dyDescent="0.25">
      <c r="A376" t="e">
        <v>#N/A</v>
      </c>
      <c r="B376" t="e">
        <v>#N/A</v>
      </c>
    </row>
    <row r="377" spans="1:2" x14ac:dyDescent="0.25">
      <c r="A377" t="e">
        <v>#N/A</v>
      </c>
      <c r="B377" t="e">
        <v>#N/A</v>
      </c>
    </row>
    <row r="378" spans="1:2" x14ac:dyDescent="0.25">
      <c r="A378" t="e">
        <v>#N/A</v>
      </c>
      <c r="B378" t="e">
        <v>#N/A</v>
      </c>
    </row>
    <row r="379" spans="1:2" x14ac:dyDescent="0.25">
      <c r="A379" t="e">
        <v>#N/A</v>
      </c>
      <c r="B379" t="e">
        <v>#N/A</v>
      </c>
    </row>
    <row r="380" spans="1:2" x14ac:dyDescent="0.25">
      <c r="A380" t="e">
        <v>#N/A</v>
      </c>
      <c r="B380" t="e">
        <v>#N/A</v>
      </c>
    </row>
    <row r="381" spans="1:2" x14ac:dyDescent="0.25">
      <c r="A381" t="e">
        <v>#N/A</v>
      </c>
      <c r="B381" t="e">
        <v>#N/A</v>
      </c>
    </row>
    <row r="382" spans="1:2" x14ac:dyDescent="0.25">
      <c r="A382" t="e">
        <v>#N/A</v>
      </c>
      <c r="B382" t="e">
        <v>#N/A</v>
      </c>
    </row>
    <row r="383" spans="1:2" x14ac:dyDescent="0.25">
      <c r="A383" t="e">
        <v>#N/A</v>
      </c>
      <c r="B383" t="e">
        <v>#N/A</v>
      </c>
    </row>
    <row r="384" spans="1:2" x14ac:dyDescent="0.25">
      <c r="A384" t="e">
        <v>#N/A</v>
      </c>
      <c r="B384" t="e">
        <v>#N/A</v>
      </c>
    </row>
    <row r="385" spans="1:2" x14ac:dyDescent="0.25">
      <c r="A385" t="e">
        <v>#N/A</v>
      </c>
      <c r="B385" t="e">
        <v>#N/A</v>
      </c>
    </row>
    <row r="386" spans="1:2" x14ac:dyDescent="0.25">
      <c r="A386" t="e">
        <v>#N/A</v>
      </c>
      <c r="B386" t="e">
        <v>#N/A</v>
      </c>
    </row>
    <row r="387" spans="1:2" x14ac:dyDescent="0.25">
      <c r="A387" t="e">
        <v>#N/A</v>
      </c>
      <c r="B387" t="e">
        <v>#N/A</v>
      </c>
    </row>
    <row r="388" spans="1:2" x14ac:dyDescent="0.25">
      <c r="A388" t="e">
        <v>#N/A</v>
      </c>
      <c r="B388" t="e">
        <v>#N/A</v>
      </c>
    </row>
    <row r="389" spans="1:2" x14ac:dyDescent="0.25">
      <c r="A389" t="e">
        <v>#N/A</v>
      </c>
      <c r="B389" t="e">
        <v>#N/A</v>
      </c>
    </row>
    <row r="390" spans="1:2" x14ac:dyDescent="0.25">
      <c r="A390" t="e">
        <v>#N/A</v>
      </c>
      <c r="B390" t="e">
        <v>#N/A</v>
      </c>
    </row>
    <row r="391" spans="1:2" x14ac:dyDescent="0.25">
      <c r="A391" t="e">
        <v>#N/A</v>
      </c>
      <c r="B391" t="e">
        <v>#N/A</v>
      </c>
    </row>
    <row r="392" spans="1:2" x14ac:dyDescent="0.25">
      <c r="A392" t="e">
        <v>#N/A</v>
      </c>
      <c r="B392" t="e">
        <v>#N/A</v>
      </c>
    </row>
    <row r="393" spans="1:2" x14ac:dyDescent="0.25">
      <c r="A393" t="e">
        <v>#N/A</v>
      </c>
      <c r="B393" t="e">
        <v>#N/A</v>
      </c>
    </row>
    <row r="394" spans="1:2" x14ac:dyDescent="0.25">
      <c r="A394" t="e">
        <v>#N/A</v>
      </c>
      <c r="B394" t="e">
        <v>#N/A</v>
      </c>
    </row>
    <row r="395" spans="1:2" x14ac:dyDescent="0.25">
      <c r="A395" t="e">
        <v>#N/A</v>
      </c>
      <c r="B395" t="e">
        <v>#N/A</v>
      </c>
    </row>
    <row r="396" spans="1:2" x14ac:dyDescent="0.25">
      <c r="A396" t="e">
        <v>#N/A</v>
      </c>
      <c r="B396" t="e">
        <v>#N/A</v>
      </c>
    </row>
    <row r="397" spans="1:2" x14ac:dyDescent="0.25">
      <c r="A397" t="e">
        <v>#N/A</v>
      </c>
      <c r="B397" t="e">
        <v>#N/A</v>
      </c>
    </row>
    <row r="398" spans="1:2" x14ac:dyDescent="0.25">
      <c r="A398" t="e">
        <v>#N/A</v>
      </c>
      <c r="B398" t="e">
        <v>#N/A</v>
      </c>
    </row>
    <row r="399" spans="1:2" x14ac:dyDescent="0.25">
      <c r="A399" t="e">
        <v>#N/A</v>
      </c>
      <c r="B399" t="e">
        <v>#N/A</v>
      </c>
    </row>
    <row r="400" spans="1:2" x14ac:dyDescent="0.25">
      <c r="A400" t="e">
        <v>#N/A</v>
      </c>
      <c r="B400" t="e">
        <v>#N/A</v>
      </c>
    </row>
    <row r="401" spans="1:2" x14ac:dyDescent="0.25">
      <c r="A401" t="e">
        <v>#N/A</v>
      </c>
      <c r="B401" t="e">
        <v>#N/A</v>
      </c>
    </row>
    <row r="402" spans="1:2" x14ac:dyDescent="0.25">
      <c r="A402" t="e">
        <v>#N/A</v>
      </c>
      <c r="B402" t="e">
        <v>#N/A</v>
      </c>
    </row>
    <row r="403" spans="1:2" x14ac:dyDescent="0.25">
      <c r="A403" t="e">
        <v>#N/A</v>
      </c>
      <c r="B403" t="e">
        <v>#N/A</v>
      </c>
    </row>
    <row r="404" spans="1:2" x14ac:dyDescent="0.25">
      <c r="A404" t="e">
        <v>#N/A</v>
      </c>
      <c r="B404" t="e">
        <v>#N/A</v>
      </c>
    </row>
    <row r="405" spans="1:2" x14ac:dyDescent="0.25">
      <c r="A405" t="e">
        <v>#N/A</v>
      </c>
      <c r="B405" t="e">
        <v>#N/A</v>
      </c>
    </row>
    <row r="406" spans="1:2" x14ac:dyDescent="0.25">
      <c r="A406" t="e">
        <v>#N/A</v>
      </c>
      <c r="B406" t="e">
        <v>#N/A</v>
      </c>
    </row>
    <row r="407" spans="1:2" x14ac:dyDescent="0.25">
      <c r="A407" t="e">
        <v>#N/A</v>
      </c>
      <c r="B407" t="e">
        <v>#N/A</v>
      </c>
    </row>
    <row r="408" spans="1:2" x14ac:dyDescent="0.25">
      <c r="A408" t="e">
        <v>#N/A</v>
      </c>
      <c r="B408" t="e">
        <v>#N/A</v>
      </c>
    </row>
    <row r="409" spans="1:2" x14ac:dyDescent="0.25">
      <c r="A409" t="e">
        <v>#N/A</v>
      </c>
      <c r="B409" t="e">
        <v>#N/A</v>
      </c>
    </row>
    <row r="410" spans="1:2" x14ac:dyDescent="0.25">
      <c r="A410" t="e">
        <v>#N/A</v>
      </c>
      <c r="B410" t="e">
        <v>#N/A</v>
      </c>
    </row>
    <row r="411" spans="1:2" x14ac:dyDescent="0.25">
      <c r="A411" t="e">
        <v>#N/A</v>
      </c>
      <c r="B411" t="e">
        <v>#N/A</v>
      </c>
    </row>
    <row r="412" spans="1:2" x14ac:dyDescent="0.25">
      <c r="A412" t="e">
        <v>#N/A</v>
      </c>
      <c r="B412" t="e">
        <v>#N/A</v>
      </c>
    </row>
    <row r="413" spans="1:2" x14ac:dyDescent="0.25">
      <c r="A413" t="e">
        <v>#N/A</v>
      </c>
      <c r="B413" t="e">
        <v>#N/A</v>
      </c>
    </row>
    <row r="414" spans="1:2" x14ac:dyDescent="0.25">
      <c r="A414" t="e">
        <v>#N/A</v>
      </c>
      <c r="B414" t="e">
        <v>#N/A</v>
      </c>
    </row>
    <row r="415" spans="1:2" x14ac:dyDescent="0.25">
      <c r="A415" t="e">
        <v>#N/A</v>
      </c>
      <c r="B415" t="e">
        <v>#N/A</v>
      </c>
    </row>
    <row r="416" spans="1:2" x14ac:dyDescent="0.25">
      <c r="A416" t="e">
        <v>#N/A</v>
      </c>
      <c r="B416" t="e">
        <v>#N/A</v>
      </c>
    </row>
    <row r="417" spans="1:2" x14ac:dyDescent="0.25">
      <c r="A417" t="e">
        <v>#N/A</v>
      </c>
      <c r="B417" t="e">
        <v>#N/A</v>
      </c>
    </row>
    <row r="418" spans="1:2" x14ac:dyDescent="0.25">
      <c r="A418" t="e">
        <v>#N/A</v>
      </c>
      <c r="B418" t="e">
        <v>#N/A</v>
      </c>
    </row>
    <row r="419" spans="1:2" x14ac:dyDescent="0.25">
      <c r="A419" t="e">
        <v>#N/A</v>
      </c>
      <c r="B419" t="e">
        <v>#N/A</v>
      </c>
    </row>
    <row r="420" spans="1:2" x14ac:dyDescent="0.25">
      <c r="A420" t="e">
        <v>#N/A</v>
      </c>
      <c r="B420" t="e">
        <v>#N/A</v>
      </c>
    </row>
    <row r="421" spans="1:2" x14ac:dyDescent="0.25">
      <c r="A421" t="e">
        <v>#N/A</v>
      </c>
      <c r="B421" t="e">
        <v>#N/A</v>
      </c>
    </row>
    <row r="422" spans="1:2" x14ac:dyDescent="0.25">
      <c r="A422" t="e">
        <v>#N/A</v>
      </c>
      <c r="B422" t="e">
        <v>#N/A</v>
      </c>
    </row>
    <row r="423" spans="1:2" x14ac:dyDescent="0.25">
      <c r="A423" t="e">
        <v>#N/A</v>
      </c>
      <c r="B423" t="e">
        <v>#N/A</v>
      </c>
    </row>
    <row r="424" spans="1:2" x14ac:dyDescent="0.25">
      <c r="A424" t="e">
        <v>#N/A</v>
      </c>
      <c r="B424" t="e">
        <v>#N/A</v>
      </c>
    </row>
    <row r="425" spans="1:2" x14ac:dyDescent="0.25">
      <c r="A425" t="e">
        <v>#N/A</v>
      </c>
      <c r="B425" t="e">
        <v>#N/A</v>
      </c>
    </row>
    <row r="426" spans="1:2" x14ac:dyDescent="0.25">
      <c r="A426" t="e">
        <v>#N/A</v>
      </c>
      <c r="B426" t="e">
        <v>#N/A</v>
      </c>
    </row>
    <row r="427" spans="1:2" x14ac:dyDescent="0.25">
      <c r="A427" t="e">
        <v>#N/A</v>
      </c>
      <c r="B427" t="e">
        <v>#N/A</v>
      </c>
    </row>
    <row r="428" spans="1:2" x14ac:dyDescent="0.25">
      <c r="A428" t="e">
        <v>#N/A</v>
      </c>
      <c r="B428" t="e">
        <v>#N/A</v>
      </c>
    </row>
    <row r="429" spans="1:2" x14ac:dyDescent="0.25">
      <c r="A429" t="e">
        <v>#N/A</v>
      </c>
      <c r="B429" t="e">
        <v>#N/A</v>
      </c>
    </row>
    <row r="430" spans="1:2" x14ac:dyDescent="0.25">
      <c r="A430" t="e">
        <v>#N/A</v>
      </c>
      <c r="B430" t="e">
        <v>#N/A</v>
      </c>
    </row>
    <row r="431" spans="1:2" x14ac:dyDescent="0.25">
      <c r="A431" t="e">
        <v>#N/A</v>
      </c>
      <c r="B431" t="e">
        <v>#N/A</v>
      </c>
    </row>
    <row r="432" spans="1:2" x14ac:dyDescent="0.25">
      <c r="A432" t="e">
        <v>#N/A</v>
      </c>
      <c r="B432" t="e">
        <v>#N/A</v>
      </c>
    </row>
    <row r="433" spans="1:2" x14ac:dyDescent="0.25">
      <c r="A433" t="e">
        <v>#N/A</v>
      </c>
      <c r="B433" t="e">
        <v>#N/A</v>
      </c>
    </row>
    <row r="434" spans="1:2" x14ac:dyDescent="0.25">
      <c r="A434" t="e">
        <v>#N/A</v>
      </c>
      <c r="B434" t="e">
        <v>#N/A</v>
      </c>
    </row>
    <row r="435" spans="1:2" x14ac:dyDescent="0.25">
      <c r="A435" t="e">
        <v>#N/A</v>
      </c>
      <c r="B435" t="e">
        <v>#N/A</v>
      </c>
    </row>
    <row r="436" spans="1:2" x14ac:dyDescent="0.25">
      <c r="A436" t="e">
        <v>#N/A</v>
      </c>
      <c r="B436" t="e">
        <v>#N/A</v>
      </c>
    </row>
    <row r="437" spans="1:2" x14ac:dyDescent="0.25">
      <c r="A437" t="e">
        <v>#N/A</v>
      </c>
      <c r="B437" t="e">
        <v>#N/A</v>
      </c>
    </row>
    <row r="438" spans="1:2" x14ac:dyDescent="0.25">
      <c r="A438" t="e">
        <v>#N/A</v>
      </c>
      <c r="B438" t="e">
        <v>#N/A</v>
      </c>
    </row>
    <row r="439" spans="1:2" x14ac:dyDescent="0.25">
      <c r="A439" t="e">
        <v>#N/A</v>
      </c>
      <c r="B439" t="e">
        <v>#N/A</v>
      </c>
    </row>
    <row r="440" spans="1:2" x14ac:dyDescent="0.25">
      <c r="A440" t="e">
        <v>#N/A</v>
      </c>
      <c r="B440" t="e">
        <v>#N/A</v>
      </c>
    </row>
    <row r="441" spans="1:2" x14ac:dyDescent="0.25">
      <c r="A441" t="e">
        <v>#N/A</v>
      </c>
      <c r="B441" t="e">
        <v>#N/A</v>
      </c>
    </row>
    <row r="442" spans="1:2" x14ac:dyDescent="0.25">
      <c r="A442" t="e">
        <v>#N/A</v>
      </c>
      <c r="B442" t="e">
        <v>#N/A</v>
      </c>
    </row>
    <row r="443" spans="1:2" x14ac:dyDescent="0.25">
      <c r="A443" t="e">
        <v>#N/A</v>
      </c>
      <c r="B443" t="e">
        <v>#N/A</v>
      </c>
    </row>
    <row r="444" spans="1:2" x14ac:dyDescent="0.25">
      <c r="A444" t="e">
        <v>#N/A</v>
      </c>
      <c r="B444" t="e">
        <v>#N/A</v>
      </c>
    </row>
    <row r="445" spans="1:2" x14ac:dyDescent="0.25">
      <c r="A445" t="e">
        <v>#N/A</v>
      </c>
      <c r="B445" t="e">
        <v>#N/A</v>
      </c>
    </row>
    <row r="446" spans="1:2" x14ac:dyDescent="0.25">
      <c r="A446" t="e">
        <v>#N/A</v>
      </c>
      <c r="B446" t="e">
        <v>#N/A</v>
      </c>
    </row>
    <row r="447" spans="1:2" x14ac:dyDescent="0.25">
      <c r="A447" t="e">
        <v>#N/A</v>
      </c>
      <c r="B447" t="e">
        <v>#N/A</v>
      </c>
    </row>
    <row r="448" spans="1:2" x14ac:dyDescent="0.25">
      <c r="A448" t="e">
        <v>#N/A</v>
      </c>
      <c r="B448" t="e">
        <v>#N/A</v>
      </c>
    </row>
    <row r="449" spans="1:2" x14ac:dyDescent="0.25">
      <c r="A449" t="e">
        <v>#N/A</v>
      </c>
      <c r="B449" t="e">
        <v>#N/A</v>
      </c>
    </row>
    <row r="450" spans="1:2" x14ac:dyDescent="0.25">
      <c r="A450" t="e">
        <v>#N/A</v>
      </c>
      <c r="B450" t="e">
        <v>#N/A</v>
      </c>
    </row>
    <row r="451" spans="1:2" x14ac:dyDescent="0.25">
      <c r="A451" t="e">
        <v>#N/A</v>
      </c>
      <c r="B451" t="e">
        <v>#N/A</v>
      </c>
    </row>
    <row r="452" spans="1:2" x14ac:dyDescent="0.25">
      <c r="A452" t="e">
        <v>#N/A</v>
      </c>
      <c r="B452" t="e">
        <v>#N/A</v>
      </c>
    </row>
    <row r="453" spans="1:2" x14ac:dyDescent="0.25">
      <c r="A453" t="e">
        <v>#N/A</v>
      </c>
      <c r="B453" t="e">
        <v>#N/A</v>
      </c>
    </row>
    <row r="454" spans="1:2" x14ac:dyDescent="0.25">
      <c r="A454" t="e">
        <v>#N/A</v>
      </c>
      <c r="B454" t="e">
        <v>#N/A</v>
      </c>
    </row>
    <row r="455" spans="1:2" x14ac:dyDescent="0.25">
      <c r="A455" t="e">
        <v>#N/A</v>
      </c>
      <c r="B455" t="e">
        <v>#N/A</v>
      </c>
    </row>
    <row r="456" spans="1:2" x14ac:dyDescent="0.25">
      <c r="A456" t="e">
        <v>#N/A</v>
      </c>
      <c r="B456" t="e">
        <v>#N/A</v>
      </c>
    </row>
    <row r="457" spans="1:2" x14ac:dyDescent="0.25">
      <c r="A457" t="e">
        <v>#N/A</v>
      </c>
      <c r="B457" t="e">
        <v>#N/A</v>
      </c>
    </row>
    <row r="458" spans="1:2" x14ac:dyDescent="0.25">
      <c r="A458" t="e">
        <v>#N/A</v>
      </c>
      <c r="B458" t="e">
        <v>#N/A</v>
      </c>
    </row>
    <row r="459" spans="1:2" x14ac:dyDescent="0.25">
      <c r="A459" t="e">
        <v>#N/A</v>
      </c>
      <c r="B459" t="e">
        <v>#N/A</v>
      </c>
    </row>
    <row r="460" spans="1:2" x14ac:dyDescent="0.25">
      <c r="A460" t="e">
        <v>#N/A</v>
      </c>
      <c r="B460" t="e">
        <v>#N/A</v>
      </c>
    </row>
    <row r="461" spans="1:2" x14ac:dyDescent="0.25">
      <c r="A461" t="e">
        <v>#N/A</v>
      </c>
      <c r="B461" t="e">
        <v>#N/A</v>
      </c>
    </row>
    <row r="462" spans="1:2" x14ac:dyDescent="0.25">
      <c r="A462" t="e">
        <v>#N/A</v>
      </c>
      <c r="B462" t="e">
        <v>#N/A</v>
      </c>
    </row>
    <row r="463" spans="1:2" x14ac:dyDescent="0.25">
      <c r="A463" t="e">
        <v>#N/A</v>
      </c>
      <c r="B463" t="e">
        <v>#N/A</v>
      </c>
    </row>
    <row r="464" spans="1:2" x14ac:dyDescent="0.25">
      <c r="A464" t="e">
        <v>#N/A</v>
      </c>
      <c r="B464" t="e">
        <v>#N/A</v>
      </c>
    </row>
    <row r="465" spans="1:2" x14ac:dyDescent="0.25">
      <c r="A465" t="e">
        <v>#N/A</v>
      </c>
      <c r="B465" t="e">
        <v>#N/A</v>
      </c>
    </row>
    <row r="466" spans="1:2" x14ac:dyDescent="0.25">
      <c r="A466" t="e">
        <v>#N/A</v>
      </c>
      <c r="B466" t="e">
        <v>#N/A</v>
      </c>
    </row>
    <row r="467" spans="1:2" x14ac:dyDescent="0.25">
      <c r="A467" t="e">
        <v>#N/A</v>
      </c>
      <c r="B467" t="e">
        <v>#N/A</v>
      </c>
    </row>
    <row r="468" spans="1:2" x14ac:dyDescent="0.25">
      <c r="A468" t="e">
        <v>#N/A</v>
      </c>
      <c r="B468" t="e">
        <v>#N/A</v>
      </c>
    </row>
    <row r="469" spans="1:2" x14ac:dyDescent="0.25">
      <c r="A469" t="e">
        <v>#N/A</v>
      </c>
      <c r="B469" t="e">
        <v>#N/A</v>
      </c>
    </row>
    <row r="470" spans="1:2" x14ac:dyDescent="0.25">
      <c r="A470" t="e">
        <v>#N/A</v>
      </c>
      <c r="B470" t="e">
        <v>#N/A</v>
      </c>
    </row>
    <row r="471" spans="1:2" x14ac:dyDescent="0.25">
      <c r="A471" t="e">
        <v>#N/A</v>
      </c>
      <c r="B471" t="e">
        <v>#N/A</v>
      </c>
    </row>
    <row r="472" spans="1:2" x14ac:dyDescent="0.25">
      <c r="A472" t="e">
        <v>#N/A</v>
      </c>
      <c r="B472" t="e">
        <v>#N/A</v>
      </c>
    </row>
    <row r="473" spans="1:2" x14ac:dyDescent="0.25">
      <c r="A473" t="e">
        <v>#N/A</v>
      </c>
      <c r="B473" t="e">
        <v>#N/A</v>
      </c>
    </row>
    <row r="474" spans="1:2" x14ac:dyDescent="0.25">
      <c r="A474" t="e">
        <v>#N/A</v>
      </c>
      <c r="B474" t="e">
        <v>#N/A</v>
      </c>
    </row>
    <row r="475" spans="1:2" x14ac:dyDescent="0.25">
      <c r="A475" t="e">
        <v>#N/A</v>
      </c>
      <c r="B475" t="e">
        <v>#N/A</v>
      </c>
    </row>
    <row r="476" spans="1:2" x14ac:dyDescent="0.25">
      <c r="A476" t="e">
        <v>#N/A</v>
      </c>
      <c r="B476" t="e">
        <v>#N/A</v>
      </c>
    </row>
    <row r="477" spans="1:2" x14ac:dyDescent="0.25">
      <c r="A477" t="e">
        <v>#N/A</v>
      </c>
      <c r="B477" t="e">
        <v>#N/A</v>
      </c>
    </row>
    <row r="478" spans="1:2" x14ac:dyDescent="0.25">
      <c r="A478" t="e">
        <v>#N/A</v>
      </c>
      <c r="B478" t="e">
        <v>#N/A</v>
      </c>
    </row>
    <row r="479" spans="1:2" x14ac:dyDescent="0.25">
      <c r="A479" t="e">
        <v>#N/A</v>
      </c>
      <c r="B479" t="e">
        <v>#N/A</v>
      </c>
    </row>
    <row r="480" spans="1:2" x14ac:dyDescent="0.25">
      <c r="A480" t="e">
        <v>#N/A</v>
      </c>
      <c r="B480" t="e">
        <v>#N/A</v>
      </c>
    </row>
    <row r="481" spans="1:2" x14ac:dyDescent="0.25">
      <c r="A481" t="e">
        <v>#N/A</v>
      </c>
      <c r="B481" t="e">
        <v>#N/A</v>
      </c>
    </row>
    <row r="482" spans="1:2" x14ac:dyDescent="0.25">
      <c r="A482" t="e">
        <v>#N/A</v>
      </c>
      <c r="B482" t="e">
        <v>#N/A</v>
      </c>
    </row>
    <row r="483" spans="1:2" x14ac:dyDescent="0.25">
      <c r="A483" t="e">
        <v>#N/A</v>
      </c>
      <c r="B483" t="e">
        <v>#N/A</v>
      </c>
    </row>
    <row r="484" spans="1:2" x14ac:dyDescent="0.25">
      <c r="A484" t="e">
        <v>#N/A</v>
      </c>
      <c r="B484" t="e">
        <v>#N/A</v>
      </c>
    </row>
    <row r="485" spans="1:2" x14ac:dyDescent="0.25">
      <c r="A485" t="e">
        <v>#N/A</v>
      </c>
      <c r="B485" t="e">
        <v>#N/A</v>
      </c>
    </row>
    <row r="486" spans="1:2" x14ac:dyDescent="0.25">
      <c r="A486" t="e">
        <v>#N/A</v>
      </c>
      <c r="B486" t="e">
        <v>#N/A</v>
      </c>
    </row>
    <row r="487" spans="1:2" x14ac:dyDescent="0.25">
      <c r="A487" t="e">
        <v>#N/A</v>
      </c>
      <c r="B487" t="e">
        <v>#N/A</v>
      </c>
    </row>
    <row r="488" spans="1:2" x14ac:dyDescent="0.25">
      <c r="A488" t="e">
        <v>#N/A</v>
      </c>
      <c r="B488" t="e">
        <v>#N/A</v>
      </c>
    </row>
    <row r="489" spans="1:2" x14ac:dyDescent="0.25">
      <c r="A489" t="e">
        <v>#N/A</v>
      </c>
      <c r="B489" t="e">
        <v>#N/A</v>
      </c>
    </row>
    <row r="490" spans="1:2" x14ac:dyDescent="0.25">
      <c r="A490" t="e">
        <v>#N/A</v>
      </c>
      <c r="B490" t="e">
        <v>#N/A</v>
      </c>
    </row>
    <row r="491" spans="1:2" x14ac:dyDescent="0.25">
      <c r="A491" t="e">
        <v>#N/A</v>
      </c>
      <c r="B491" t="e">
        <v>#N/A</v>
      </c>
    </row>
    <row r="492" spans="1:2" x14ac:dyDescent="0.25">
      <c r="A492" t="e">
        <v>#N/A</v>
      </c>
      <c r="B492" t="e">
        <v>#N/A</v>
      </c>
    </row>
    <row r="493" spans="1:2" x14ac:dyDescent="0.25">
      <c r="A493" t="e">
        <v>#N/A</v>
      </c>
      <c r="B493" t="e">
        <v>#N/A</v>
      </c>
    </row>
    <row r="494" spans="1:2" x14ac:dyDescent="0.25">
      <c r="A494" t="e">
        <v>#N/A</v>
      </c>
      <c r="B494" t="e">
        <v>#N/A</v>
      </c>
    </row>
    <row r="495" spans="1:2" x14ac:dyDescent="0.25">
      <c r="A495" t="e">
        <v>#N/A</v>
      </c>
      <c r="B495" t="e">
        <v>#N/A</v>
      </c>
    </row>
    <row r="496" spans="1:2" x14ac:dyDescent="0.25">
      <c r="A496" t="e">
        <v>#N/A</v>
      </c>
      <c r="B496" t="e">
        <v>#N/A</v>
      </c>
    </row>
    <row r="497" spans="1:2" x14ac:dyDescent="0.25">
      <c r="A497" t="e">
        <v>#N/A</v>
      </c>
      <c r="B497" t="e">
        <v>#N/A</v>
      </c>
    </row>
    <row r="498" spans="1:2" x14ac:dyDescent="0.25">
      <c r="A498" t="e">
        <v>#N/A</v>
      </c>
      <c r="B498" t="e">
        <v>#N/A</v>
      </c>
    </row>
    <row r="499" spans="1:2" x14ac:dyDescent="0.25">
      <c r="A499" t="e">
        <v>#N/A</v>
      </c>
      <c r="B499" t="e">
        <v>#N/A</v>
      </c>
    </row>
    <row r="500" spans="1:2" x14ac:dyDescent="0.25">
      <c r="A500" t="e">
        <v>#N/A</v>
      </c>
      <c r="B500" t="e">
        <v>#N/A</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25"/>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15" ht="15" customHeight="1" x14ac:dyDescent="0.25">
      <c r="B1" s="45" t="s">
        <v>47</v>
      </c>
      <c r="C1" s="45"/>
      <c r="D1" s="47" t="s">
        <v>42</v>
      </c>
      <c r="E1" s="47"/>
      <c r="F1" s="47"/>
    </row>
    <row r="2" spans="2:15" ht="15" customHeight="1" x14ac:dyDescent="0.25">
      <c r="B2" s="46"/>
      <c r="C2" s="46"/>
      <c r="D2" s="48"/>
      <c r="E2" s="48"/>
      <c r="F2" s="48"/>
      <c r="K2" s="21" t="s">
        <v>65</v>
      </c>
      <c r="O2" s="21"/>
    </row>
    <row r="4" spans="2:15" ht="15" customHeight="1" x14ac:dyDescent="0.25">
      <c r="B4" s="49" t="s">
        <v>54</v>
      </c>
      <c r="C4" s="49"/>
      <c r="D4" s="49"/>
      <c r="E4" s="49"/>
      <c r="F4" s="49"/>
      <c r="J4" s="21" t="s">
        <v>56</v>
      </c>
      <c r="K4">
        <f>ROUND(_xll.UniformValue(20,40),0)</f>
        <v>36</v>
      </c>
      <c r="N4" s="20"/>
      <c r="O4" s="20"/>
    </row>
    <row r="5" spans="2:15" x14ac:dyDescent="0.25">
      <c r="B5" s="49"/>
      <c r="C5" s="49"/>
      <c r="D5" s="49"/>
      <c r="E5" s="49"/>
      <c r="F5" s="49"/>
      <c r="J5" s="21" t="s">
        <v>62</v>
      </c>
      <c r="K5" s="22">
        <f>_xll.NormalValue(160,25)</f>
        <v>147.29977078299655</v>
      </c>
      <c r="N5" s="20"/>
      <c r="O5" s="20"/>
    </row>
    <row r="6" spans="2:15" x14ac:dyDescent="0.25">
      <c r="B6" s="49"/>
      <c r="C6" s="49"/>
      <c r="D6" s="49"/>
      <c r="E6" s="49"/>
      <c r="F6" s="49"/>
      <c r="J6" s="21" t="s">
        <v>61</v>
      </c>
      <c r="K6" s="22">
        <f>_xll.NormalValue(50,10)</f>
        <v>27.65453254345331</v>
      </c>
      <c r="N6" s="20"/>
      <c r="O6" s="20"/>
    </row>
    <row r="7" spans="2:15" x14ac:dyDescent="0.25">
      <c r="B7" s="4"/>
      <c r="C7" s="4"/>
      <c r="D7" s="4"/>
      <c r="E7" s="4"/>
      <c r="F7" s="4"/>
    </row>
    <row r="8" spans="2:15" ht="15" customHeight="1" x14ac:dyDescent="0.25">
      <c r="B8" s="49" t="s">
        <v>55</v>
      </c>
      <c r="C8" s="49"/>
      <c r="D8" s="49"/>
      <c r="E8" s="49"/>
      <c r="F8" s="49"/>
      <c r="K8" s="21" t="s">
        <v>66</v>
      </c>
    </row>
    <row r="9" spans="2:15" ht="15" customHeight="1" x14ac:dyDescent="0.25">
      <c r="B9" s="49"/>
      <c r="C9" s="49"/>
      <c r="D9" s="49"/>
      <c r="E9" s="49"/>
      <c r="F9" s="49"/>
    </row>
    <row r="10" spans="2:15" x14ac:dyDescent="0.25">
      <c r="B10" s="49"/>
      <c r="C10" s="49"/>
      <c r="D10" s="49"/>
      <c r="E10" s="49"/>
      <c r="F10" s="49"/>
      <c r="J10" s="21" t="s">
        <v>60</v>
      </c>
      <c r="K10" s="20">
        <f>K6/K5</f>
        <v>0.18774321505356745</v>
      </c>
    </row>
    <row r="11" spans="2:15" x14ac:dyDescent="0.25">
      <c r="B11" s="49"/>
      <c r="C11" s="49"/>
      <c r="D11" s="49"/>
      <c r="E11" s="49"/>
      <c r="F11" s="49"/>
      <c r="J11" s="21"/>
      <c r="K11" s="20"/>
    </row>
    <row r="12" spans="2:15" x14ac:dyDescent="0.25">
      <c r="B12" s="49"/>
      <c r="C12" s="49"/>
      <c r="D12" s="49"/>
      <c r="E12" s="49"/>
      <c r="F12" s="49"/>
      <c r="K12" s="21" t="s">
        <v>67</v>
      </c>
    </row>
    <row r="13" spans="2:15" ht="15" customHeight="1" x14ac:dyDescent="0.25">
      <c r="B13" s="49"/>
      <c r="C13" s="49"/>
      <c r="D13" s="49"/>
      <c r="E13" s="49"/>
      <c r="F13" s="49"/>
    </row>
    <row r="14" spans="2:15" ht="15" customHeight="1" x14ac:dyDescent="0.25">
      <c r="B14" s="49" t="s">
        <v>64</v>
      </c>
      <c r="C14" s="49"/>
      <c r="D14" s="49"/>
      <c r="E14" s="49"/>
      <c r="F14" s="49"/>
      <c r="J14" s="21" t="s">
        <v>57</v>
      </c>
      <c r="K14" s="20" t="e">
        <f>_xll.SimulationMean(K10)</f>
        <v>#N/A</v>
      </c>
    </row>
    <row r="15" spans="2:15" x14ac:dyDescent="0.25">
      <c r="B15" s="49"/>
      <c r="C15" s="49"/>
      <c r="D15" s="49"/>
      <c r="E15" s="49"/>
      <c r="F15" s="49"/>
      <c r="J15" s="21" t="s">
        <v>58</v>
      </c>
      <c r="K15" s="20" t="e">
        <f>_xll.SimulationMedian(K10)</f>
        <v>#N/A</v>
      </c>
    </row>
    <row r="16" spans="2:15" ht="15" customHeight="1" x14ac:dyDescent="0.25">
      <c r="B16" s="4"/>
      <c r="C16" s="4"/>
      <c r="D16" s="4"/>
      <c r="E16" s="4"/>
      <c r="F16" s="4"/>
      <c r="J16" s="21"/>
      <c r="K16" s="20"/>
    </row>
    <row r="17" spans="2:11" ht="15" customHeight="1" x14ac:dyDescent="0.25">
      <c r="B17" s="49" t="s">
        <v>68</v>
      </c>
      <c r="C17" s="49"/>
      <c r="D17" s="49"/>
      <c r="E17" s="49"/>
      <c r="F17" s="49"/>
      <c r="J17" s="21" t="s">
        <v>59</v>
      </c>
      <c r="K17" s="20" t="e">
        <f>_xll.SimulationPercentile(K10,10%)</f>
        <v>#N/A</v>
      </c>
    </row>
    <row r="18" spans="2:11" ht="15" customHeight="1" x14ac:dyDescent="0.25">
      <c r="B18" s="49"/>
      <c r="C18" s="49"/>
      <c r="D18" s="49"/>
      <c r="E18" s="49"/>
      <c r="F18" s="49"/>
      <c r="J18" s="21" t="s">
        <v>63</v>
      </c>
      <c r="K18" s="20" t="e">
        <f>_xll.SimulationPercentile(K10,90%)</f>
        <v>#N/A</v>
      </c>
    </row>
    <row r="19" spans="2:11" x14ac:dyDescent="0.25">
      <c r="B19" s="49"/>
      <c r="C19" s="49"/>
      <c r="D19" s="49"/>
      <c r="E19" s="49"/>
      <c r="F19" s="49"/>
    </row>
    <row r="20" spans="2:11" x14ac:dyDescent="0.25">
      <c r="B20" s="49"/>
      <c r="C20" s="49"/>
      <c r="D20" s="49"/>
      <c r="E20" s="49"/>
      <c r="F20" s="49"/>
    </row>
    <row r="25" spans="2:11" x14ac:dyDescent="0.25">
      <c r="D25" s="24"/>
    </row>
  </sheetData>
  <mergeCells count="6">
    <mergeCell ref="B17:F20"/>
    <mergeCell ref="B4:F6"/>
    <mergeCell ref="B8:F13"/>
    <mergeCell ref="B14:F15"/>
    <mergeCell ref="B1:C2"/>
    <mergeCell ref="D1:F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G20"/>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8" max="16384" width="9.140625" style="1"/>
  </cols>
  <sheetData>
    <row r="1" spans="2:6" x14ac:dyDescent="0.25">
      <c r="B1" s="45" t="s">
        <v>52</v>
      </c>
      <c r="C1" s="45"/>
      <c r="D1" s="47" t="s">
        <v>53</v>
      </c>
      <c r="E1" s="47"/>
      <c r="F1" s="47"/>
    </row>
    <row r="2" spans="2:6" x14ac:dyDescent="0.25">
      <c r="B2" s="46"/>
      <c r="C2" s="46"/>
      <c r="D2" s="48"/>
      <c r="E2" s="48"/>
      <c r="F2" s="48"/>
    </row>
    <row r="4" spans="2:6" ht="15" customHeight="1" x14ac:dyDescent="0.25">
      <c r="B4" s="49" t="s">
        <v>46</v>
      </c>
      <c r="C4" s="49"/>
      <c r="D4" s="49"/>
      <c r="E4" s="49"/>
      <c r="F4" s="49"/>
    </row>
    <row r="5" spans="2:6" x14ac:dyDescent="0.25">
      <c r="B5" s="49"/>
      <c r="C5" s="49"/>
      <c r="D5" s="49"/>
      <c r="E5" s="49"/>
      <c r="F5" s="49"/>
    </row>
    <row r="6" spans="2:6" x14ac:dyDescent="0.25">
      <c r="B6" s="49"/>
      <c r="C6" s="49"/>
      <c r="D6" s="49"/>
      <c r="E6" s="49"/>
      <c r="F6" s="49"/>
    </row>
    <row r="7" spans="2:6" x14ac:dyDescent="0.25">
      <c r="B7" s="49"/>
      <c r="C7" s="49"/>
      <c r="D7" s="49"/>
      <c r="E7" s="49"/>
      <c r="F7" s="49"/>
    </row>
    <row r="8" spans="2:6" ht="15" customHeight="1" x14ac:dyDescent="0.25">
      <c r="B8" s="4"/>
      <c r="C8" s="4"/>
      <c r="D8" s="4"/>
      <c r="E8" s="4"/>
      <c r="F8" s="4"/>
    </row>
    <row r="9" spans="2:6" x14ac:dyDescent="0.25">
      <c r="B9" s="49" t="s">
        <v>69</v>
      </c>
      <c r="C9" s="49"/>
      <c r="D9" s="49"/>
      <c r="E9" s="49"/>
      <c r="F9" s="49"/>
    </row>
    <row r="10" spans="2:6" x14ac:dyDescent="0.25">
      <c r="B10" s="49"/>
      <c r="C10" s="49"/>
      <c r="D10" s="49"/>
      <c r="E10" s="49"/>
      <c r="F10" s="49"/>
    </row>
    <row r="11" spans="2:6" x14ac:dyDescent="0.25">
      <c r="B11" s="49"/>
      <c r="C11" s="49"/>
      <c r="D11" s="49"/>
      <c r="E11" s="49"/>
      <c r="F11" s="49"/>
    </row>
    <row r="12" spans="2:6" x14ac:dyDescent="0.25">
      <c r="B12" s="49"/>
      <c r="C12" s="49"/>
      <c r="D12" s="49"/>
      <c r="E12" s="49"/>
      <c r="F12" s="49"/>
    </row>
    <row r="13" spans="2:6" ht="15" customHeight="1" x14ac:dyDescent="0.25">
      <c r="B13" s="49" t="s">
        <v>72</v>
      </c>
      <c r="C13" s="49"/>
      <c r="D13" s="49"/>
      <c r="E13" s="49"/>
      <c r="F13" s="49"/>
    </row>
    <row r="14" spans="2:6" x14ac:dyDescent="0.25">
      <c r="B14" s="49"/>
      <c r="C14" s="49"/>
      <c r="D14" s="49"/>
      <c r="E14" s="49"/>
      <c r="F14" s="49"/>
    </row>
    <row r="15" spans="2:6" x14ac:dyDescent="0.25">
      <c r="B15" s="49"/>
      <c r="C15" s="49"/>
      <c r="D15" s="49"/>
      <c r="E15" s="49"/>
      <c r="F15" s="49"/>
    </row>
    <row r="16" spans="2:6" x14ac:dyDescent="0.25">
      <c r="B16" s="49"/>
      <c r="C16" s="49"/>
      <c r="D16" s="49"/>
      <c r="E16" s="49"/>
      <c r="F16" s="49"/>
    </row>
    <row r="17" spans="2:6" x14ac:dyDescent="0.25">
      <c r="B17" s="4"/>
      <c r="C17" s="4"/>
      <c r="D17" s="4"/>
      <c r="E17" s="4"/>
      <c r="F17" s="4"/>
    </row>
    <row r="18" spans="2:6" ht="15" customHeight="1" x14ac:dyDescent="0.25">
      <c r="B18" s="49" t="s">
        <v>70</v>
      </c>
      <c r="C18" s="49"/>
      <c r="D18" s="49"/>
      <c r="E18" s="49"/>
      <c r="F18" s="49"/>
    </row>
    <row r="19" spans="2:6" x14ac:dyDescent="0.25">
      <c r="B19" s="49"/>
      <c r="C19" s="49"/>
      <c r="D19" s="49"/>
      <c r="E19" s="49"/>
      <c r="F19" s="49"/>
    </row>
    <row r="20" spans="2:6" x14ac:dyDescent="0.25">
      <c r="B20" s="49"/>
      <c r="C20" s="49"/>
      <c r="D20" s="49"/>
      <c r="E20" s="49"/>
      <c r="F20" s="49"/>
    </row>
  </sheetData>
  <mergeCells count="6">
    <mergeCell ref="B18:F20"/>
    <mergeCell ref="B1:C2"/>
    <mergeCell ref="D1:F2"/>
    <mergeCell ref="B4:F7"/>
    <mergeCell ref="B9:F12"/>
    <mergeCell ref="B13:F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20"/>
  <sheetViews>
    <sheetView workbookViewId="0">
      <pane xSplit="7" topLeftCell="H1" activePane="topRight" state="frozen"/>
      <selection pane="topRight" activeCell="I5" sqref="I5"/>
    </sheetView>
  </sheetViews>
  <sheetFormatPr defaultRowHeight="15" x14ac:dyDescent="0.25"/>
  <cols>
    <col min="1" max="1" width="4.5703125" style="1" customWidth="1"/>
    <col min="2" max="2" width="9.140625" style="1" customWidth="1"/>
    <col min="3" max="6" width="9.140625" style="1"/>
    <col min="7" max="7" width="4" style="2" customWidth="1"/>
  </cols>
  <sheetData>
    <row r="1" spans="2:10" x14ac:dyDescent="0.25">
      <c r="B1" s="45" t="s">
        <v>73</v>
      </c>
      <c r="C1" s="45"/>
      <c r="D1" s="47" t="s">
        <v>74</v>
      </c>
      <c r="E1" s="47"/>
      <c r="F1" s="47"/>
    </row>
    <row r="2" spans="2:10" x14ac:dyDescent="0.25">
      <c r="B2" s="46"/>
      <c r="C2" s="46"/>
      <c r="D2" s="48"/>
      <c r="E2" s="48"/>
      <c r="F2" s="48"/>
    </row>
    <row r="4" spans="2:10" ht="15" customHeight="1" x14ac:dyDescent="0.25">
      <c r="B4" s="49" t="s">
        <v>76</v>
      </c>
      <c r="C4" s="49"/>
      <c r="D4" s="49"/>
      <c r="E4" s="49"/>
      <c r="F4" s="49"/>
    </row>
    <row r="5" spans="2:10" x14ac:dyDescent="0.25">
      <c r="B5" s="49"/>
      <c r="C5" s="49"/>
      <c r="D5" s="49"/>
      <c r="E5" s="49"/>
      <c r="F5" s="49"/>
      <c r="I5">
        <f>_xll.PERTValue(10,20,50)</f>
        <v>16.695856285555593</v>
      </c>
      <c r="J5" s="25" t="s">
        <v>75</v>
      </c>
    </row>
    <row r="6" spans="2:10" x14ac:dyDescent="0.25">
      <c r="B6" s="49"/>
      <c r="C6" s="49"/>
      <c r="D6" s="49"/>
      <c r="E6" s="49"/>
      <c r="F6" s="49"/>
    </row>
    <row r="7" spans="2:10" x14ac:dyDescent="0.25">
      <c r="B7" s="4"/>
      <c r="C7" s="4"/>
      <c r="D7" s="4"/>
      <c r="E7" s="4"/>
      <c r="F7" s="4"/>
    </row>
    <row r="8" spans="2:10" ht="15" customHeight="1" x14ac:dyDescent="0.25">
      <c r="B8" s="49" t="s">
        <v>77</v>
      </c>
      <c r="C8" s="49"/>
      <c r="D8" s="49"/>
      <c r="E8" s="49"/>
      <c r="F8" s="49"/>
    </row>
    <row r="9" spans="2:10" x14ac:dyDescent="0.25">
      <c r="B9" s="49"/>
      <c r="C9" s="49"/>
      <c r="D9" s="49"/>
      <c r="E9" s="49"/>
      <c r="F9" s="49"/>
    </row>
    <row r="10" spans="2:10" x14ac:dyDescent="0.25">
      <c r="B10" s="49"/>
      <c r="C10" s="49"/>
      <c r="D10" s="49"/>
      <c r="E10" s="49"/>
      <c r="F10" s="49"/>
    </row>
    <row r="11" spans="2:10" x14ac:dyDescent="0.25">
      <c r="B11" s="49"/>
      <c r="C11" s="49"/>
      <c r="D11" s="49"/>
      <c r="E11" s="49"/>
      <c r="F11" s="49"/>
    </row>
    <row r="12" spans="2:10" x14ac:dyDescent="0.25">
      <c r="B12" s="49"/>
      <c r="C12" s="49"/>
      <c r="D12" s="49"/>
      <c r="E12" s="49"/>
      <c r="F12" s="49"/>
    </row>
    <row r="13" spans="2:10" ht="15" customHeight="1" x14ac:dyDescent="0.25">
      <c r="B13" s="49" t="s">
        <v>78</v>
      </c>
      <c r="C13" s="49"/>
      <c r="D13" s="49"/>
      <c r="E13" s="49"/>
      <c r="F13" s="49"/>
    </row>
    <row r="14" spans="2:10" x14ac:dyDescent="0.25">
      <c r="B14" s="49"/>
      <c r="C14" s="49"/>
      <c r="D14" s="49"/>
      <c r="E14" s="49"/>
      <c r="F14" s="49"/>
    </row>
    <row r="15" spans="2:10" x14ac:dyDescent="0.25">
      <c r="B15" s="49"/>
      <c r="C15" s="49"/>
      <c r="D15" s="49"/>
      <c r="E15" s="49"/>
      <c r="F15" s="49"/>
    </row>
    <row r="16" spans="2:10" x14ac:dyDescent="0.25">
      <c r="B16" s="4"/>
      <c r="C16" s="4"/>
      <c r="D16" s="4"/>
      <c r="E16" s="4"/>
      <c r="F16" s="4"/>
    </row>
    <row r="17" spans="2:6" x14ac:dyDescent="0.25">
      <c r="B17" s="49" t="s">
        <v>79</v>
      </c>
      <c r="C17" s="49"/>
      <c r="D17" s="49"/>
      <c r="E17" s="49"/>
      <c r="F17" s="49"/>
    </row>
    <row r="18" spans="2:6" ht="15" customHeight="1" x14ac:dyDescent="0.25">
      <c r="B18" s="49"/>
      <c r="C18" s="49"/>
      <c r="D18" s="49"/>
      <c r="E18" s="49"/>
      <c r="F18" s="49"/>
    </row>
    <row r="19" spans="2:6" x14ac:dyDescent="0.25">
      <c r="B19" s="49"/>
      <c r="C19" s="49"/>
      <c r="D19" s="49"/>
      <c r="E19" s="49"/>
      <c r="F19" s="49"/>
    </row>
    <row r="20" spans="2:6" x14ac:dyDescent="0.25">
      <c r="B20" s="49"/>
      <c r="C20" s="49"/>
      <c r="D20" s="49"/>
      <c r="E20" s="49"/>
      <c r="F20" s="49"/>
    </row>
  </sheetData>
  <mergeCells count="6">
    <mergeCell ref="B17:F20"/>
    <mergeCell ref="B1:C2"/>
    <mergeCell ref="D1:F2"/>
    <mergeCell ref="B4:F6"/>
    <mergeCell ref="B8:F12"/>
    <mergeCell ref="B13:F1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20"/>
  <sheetViews>
    <sheetView workbookViewId="0">
      <pane xSplit="7" topLeftCell="H1" activePane="topRight" state="frozen"/>
      <selection pane="topRight" activeCell="K6" sqref="K6"/>
    </sheetView>
  </sheetViews>
  <sheetFormatPr defaultRowHeight="15" x14ac:dyDescent="0.25"/>
  <cols>
    <col min="1" max="1" width="4.5703125" style="1" customWidth="1"/>
    <col min="2" max="2" width="9.140625" style="1" customWidth="1"/>
    <col min="3" max="6" width="9.140625" style="1"/>
    <col min="7" max="7" width="4" style="2" customWidth="1"/>
  </cols>
  <sheetData>
    <row r="1" spans="2:13" x14ac:dyDescent="0.25">
      <c r="B1" s="45" t="s">
        <v>80</v>
      </c>
      <c r="C1" s="45"/>
      <c r="D1" s="47" t="s">
        <v>81</v>
      </c>
      <c r="E1" s="47"/>
      <c r="F1" s="47"/>
    </row>
    <row r="2" spans="2:13" x14ac:dyDescent="0.25">
      <c r="B2" s="46"/>
      <c r="C2" s="46"/>
      <c r="D2" s="48"/>
      <c r="E2" s="48"/>
      <c r="F2" s="48"/>
      <c r="I2" s="20">
        <v>1</v>
      </c>
      <c r="J2" s="20"/>
      <c r="K2" s="20"/>
    </row>
    <row r="3" spans="2:13" x14ac:dyDescent="0.25">
      <c r="I3" s="20">
        <v>0.5</v>
      </c>
      <c r="J3" s="20">
        <v>1</v>
      </c>
      <c r="K3" s="20"/>
    </row>
    <row r="4" spans="2:13" ht="15" customHeight="1" x14ac:dyDescent="0.25">
      <c r="B4" s="49" t="s">
        <v>83</v>
      </c>
      <c r="C4" s="49"/>
      <c r="D4" s="49"/>
      <c r="E4" s="49"/>
      <c r="F4" s="49"/>
      <c r="I4" s="20">
        <v>0.65</v>
      </c>
      <c r="J4" s="20">
        <v>0.3</v>
      </c>
      <c r="K4" s="20">
        <v>1</v>
      </c>
    </row>
    <row r="5" spans="2:13" x14ac:dyDescent="0.25">
      <c r="B5" s="49"/>
      <c r="C5" s="49"/>
      <c r="D5" s="49"/>
      <c r="E5" s="49"/>
      <c r="F5" s="49"/>
    </row>
    <row r="6" spans="2:13" x14ac:dyDescent="0.25">
      <c r="B6" s="49"/>
      <c r="C6" s="49"/>
      <c r="D6" s="49"/>
      <c r="E6" s="49"/>
      <c r="F6" s="49"/>
      <c r="J6" s="21" t="s">
        <v>82</v>
      </c>
      <c r="K6" s="20" t="e">
        <f ca="1">_xll.Multivariate.Normal($K$6:$M$6,$I$2:$K$4,0,1)</f>
        <v>#NAME?</v>
      </c>
      <c r="L6" s="20" t="e">
        <f ca="1">_xll.Multivariate.Normal($K$6:$M$6,$I$2:$K$4,0,1)</f>
        <v>#NAME?</v>
      </c>
      <c r="M6" s="20" t="e">
        <f ca="1">_xll.Multivariate.Normal($K$6:$M$6,$I$2:$K$4,0,1)</f>
        <v>#NAME?</v>
      </c>
    </row>
    <row r="7" spans="2:13" x14ac:dyDescent="0.25">
      <c r="B7" s="3"/>
      <c r="C7" s="3"/>
      <c r="D7" s="3"/>
      <c r="E7" s="3"/>
      <c r="F7" s="3"/>
    </row>
    <row r="8" spans="2:13" ht="15" customHeight="1" x14ac:dyDescent="0.25">
      <c r="B8" s="49" t="s">
        <v>88</v>
      </c>
      <c r="C8" s="49"/>
      <c r="D8" s="49"/>
      <c r="E8" s="49"/>
      <c r="F8" s="49"/>
    </row>
    <row r="9" spans="2:13" x14ac:dyDescent="0.25">
      <c r="B9" s="49"/>
      <c r="C9" s="49"/>
      <c r="D9" s="49"/>
      <c r="E9" s="49"/>
      <c r="F9" s="49"/>
    </row>
    <row r="10" spans="2:13" x14ac:dyDescent="0.25">
      <c r="B10" s="49"/>
      <c r="C10" s="49"/>
      <c r="D10" s="49"/>
      <c r="E10" s="49"/>
      <c r="F10" s="49"/>
    </row>
    <row r="11" spans="2:13" x14ac:dyDescent="0.25">
      <c r="B11" s="4"/>
      <c r="C11" s="4"/>
      <c r="D11" s="4"/>
      <c r="E11" s="4"/>
      <c r="F11" s="4"/>
    </row>
    <row r="12" spans="2:13" x14ac:dyDescent="0.25">
      <c r="B12" s="49" t="s">
        <v>84</v>
      </c>
      <c r="C12" s="49"/>
      <c r="D12" s="49"/>
      <c r="E12" s="49"/>
      <c r="F12" s="49"/>
    </row>
    <row r="13" spans="2:13" ht="15" customHeight="1" x14ac:dyDescent="0.25">
      <c r="B13" s="49"/>
      <c r="C13" s="49"/>
      <c r="D13" s="49"/>
      <c r="E13" s="49"/>
      <c r="F13" s="49"/>
    </row>
    <row r="14" spans="2:13" x14ac:dyDescent="0.25">
      <c r="B14" s="49"/>
      <c r="C14" s="49"/>
      <c r="D14" s="49"/>
      <c r="E14" s="49"/>
      <c r="F14" s="49"/>
    </row>
    <row r="15" spans="2:13" x14ac:dyDescent="0.25">
      <c r="B15" s="49" t="s">
        <v>85</v>
      </c>
      <c r="C15" s="49"/>
      <c r="D15" s="49"/>
      <c r="E15" s="49"/>
      <c r="F15" s="49"/>
    </row>
    <row r="16" spans="2:13" x14ac:dyDescent="0.25">
      <c r="B16" s="49"/>
      <c r="C16" s="49"/>
      <c r="D16" s="49"/>
      <c r="E16" s="49"/>
      <c r="F16" s="49"/>
    </row>
    <row r="17" spans="2:6" x14ac:dyDescent="0.25">
      <c r="B17" s="49"/>
      <c r="C17" s="49"/>
      <c r="D17" s="49"/>
      <c r="E17" s="49"/>
      <c r="F17" s="49"/>
    </row>
    <row r="18" spans="2:6" ht="15" customHeight="1" x14ac:dyDescent="0.25">
      <c r="B18" s="49"/>
      <c r="C18" s="49"/>
      <c r="D18" s="49"/>
      <c r="E18" s="49"/>
      <c r="F18" s="49"/>
    </row>
    <row r="19" spans="2:6" x14ac:dyDescent="0.25">
      <c r="B19" s="4"/>
      <c r="C19" s="4"/>
      <c r="D19" s="4"/>
      <c r="E19" s="4"/>
      <c r="F19" s="4"/>
    </row>
    <row r="20" spans="2:6" x14ac:dyDescent="0.25">
      <c r="B20" s="4"/>
      <c r="C20" s="4"/>
      <c r="D20" s="4"/>
      <c r="E20" s="4"/>
      <c r="F20" s="4"/>
    </row>
  </sheetData>
  <mergeCells count="6">
    <mergeCell ref="B15:F18"/>
    <mergeCell ref="B1:C2"/>
    <mergeCell ref="D1:F2"/>
    <mergeCell ref="B4:F6"/>
    <mergeCell ref="B8:F10"/>
    <mergeCell ref="B12:F1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X26"/>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24" ht="15" customHeight="1" x14ac:dyDescent="0.3">
      <c r="B1" s="26"/>
      <c r="C1" s="26"/>
      <c r="D1" s="47" t="s">
        <v>87</v>
      </c>
      <c r="E1" s="47"/>
      <c r="F1" s="47"/>
    </row>
    <row r="2" spans="2:24" ht="15" customHeight="1" x14ac:dyDescent="0.3">
      <c r="B2" s="27" t="s">
        <v>86</v>
      </c>
      <c r="C2" s="27"/>
      <c r="D2" s="48"/>
      <c r="E2" s="48"/>
      <c r="F2" s="48"/>
      <c r="J2" s="17" t="s">
        <v>99</v>
      </c>
      <c r="K2" s="17"/>
      <c r="L2" s="17"/>
      <c r="M2" s="17"/>
    </row>
    <row r="3" spans="2:24" x14ac:dyDescent="0.25">
      <c r="J3" s="10" t="s">
        <v>100</v>
      </c>
      <c r="K3" s="10" t="s">
        <v>101</v>
      </c>
      <c r="L3" s="10" t="s">
        <v>102</v>
      </c>
      <c r="M3" s="10" t="s">
        <v>103</v>
      </c>
    </row>
    <row r="4" spans="2:24" ht="15" customHeight="1" x14ac:dyDescent="0.25">
      <c r="B4" s="49" t="s">
        <v>106</v>
      </c>
      <c r="C4" s="49"/>
      <c r="D4" s="49"/>
      <c r="E4" s="49"/>
      <c r="F4" s="49"/>
      <c r="I4" s="37" t="s">
        <v>100</v>
      </c>
      <c r="J4" s="29">
        <v>1</v>
      </c>
      <c r="K4" s="30"/>
      <c r="L4" s="30"/>
      <c r="M4" s="31"/>
      <c r="T4" s="20"/>
      <c r="U4" s="20"/>
      <c r="V4" s="20"/>
      <c r="W4" s="20"/>
      <c r="X4" s="20"/>
    </row>
    <row r="5" spans="2:24" x14ac:dyDescent="0.25">
      <c r="B5" s="49"/>
      <c r="C5" s="49"/>
      <c r="D5" s="49"/>
      <c r="E5" s="49"/>
      <c r="F5" s="49"/>
      <c r="I5" s="37" t="s">
        <v>101</v>
      </c>
      <c r="J5" s="32">
        <v>0.33</v>
      </c>
      <c r="K5" s="20">
        <v>1</v>
      </c>
      <c r="L5" s="20"/>
      <c r="M5" s="33"/>
      <c r="T5" s="20"/>
      <c r="U5" s="20"/>
      <c r="V5" s="20"/>
      <c r="W5" s="20"/>
      <c r="X5" s="20"/>
    </row>
    <row r="6" spans="2:24" x14ac:dyDescent="0.25">
      <c r="B6" s="49"/>
      <c r="C6" s="49"/>
      <c r="D6" s="49"/>
      <c r="E6" s="49"/>
      <c r="F6" s="49"/>
      <c r="I6" s="37" t="s">
        <v>102</v>
      </c>
      <c r="J6" s="32">
        <v>0.25</v>
      </c>
      <c r="K6" s="20">
        <v>0.3</v>
      </c>
      <c r="L6" s="20">
        <v>1</v>
      </c>
      <c r="M6" s="33"/>
      <c r="T6" s="20"/>
      <c r="U6" s="20"/>
      <c r="V6" s="20"/>
      <c r="W6" s="20"/>
      <c r="X6" s="20"/>
    </row>
    <row r="7" spans="2:24" x14ac:dyDescent="0.25">
      <c r="B7" s="4"/>
      <c r="C7" s="4"/>
      <c r="D7" s="4"/>
      <c r="E7" s="4"/>
      <c r="F7" s="4"/>
      <c r="I7" s="37" t="s">
        <v>103</v>
      </c>
      <c r="J7" s="34">
        <v>-0.12</v>
      </c>
      <c r="K7" s="35">
        <v>-0.2</v>
      </c>
      <c r="L7" s="35">
        <v>-0.15</v>
      </c>
      <c r="M7" s="36">
        <v>1</v>
      </c>
      <c r="T7" s="20"/>
      <c r="U7" s="20"/>
      <c r="V7" s="20"/>
      <c r="W7" s="20"/>
      <c r="X7" s="20"/>
    </row>
    <row r="8" spans="2:24" ht="15" customHeight="1" x14ac:dyDescent="0.25">
      <c r="B8" s="49" t="s">
        <v>108</v>
      </c>
      <c r="C8" s="49"/>
      <c r="D8" s="49"/>
      <c r="E8" s="49"/>
      <c r="F8" s="49"/>
      <c r="T8" s="20"/>
      <c r="U8" s="20"/>
      <c r="V8" s="20"/>
      <c r="W8" s="20"/>
      <c r="X8" s="20"/>
    </row>
    <row r="9" spans="2:24" x14ac:dyDescent="0.25">
      <c r="B9" s="49"/>
      <c r="C9" s="49"/>
      <c r="D9" s="49"/>
      <c r="E9" s="49"/>
      <c r="F9" s="49"/>
      <c r="J9" s="17" t="s">
        <v>87</v>
      </c>
      <c r="K9" s="17"/>
      <c r="L9" s="17"/>
      <c r="M9" s="17"/>
      <c r="T9" s="20"/>
      <c r="U9" s="20"/>
      <c r="V9" s="20"/>
      <c r="W9" s="20"/>
      <c r="X9" s="20"/>
    </row>
    <row r="10" spans="2:24" x14ac:dyDescent="0.25">
      <c r="B10" s="49"/>
      <c r="C10" s="49"/>
      <c r="D10" s="49"/>
      <c r="E10" s="49"/>
      <c r="F10" s="49"/>
      <c r="T10" s="20"/>
      <c r="U10" s="20"/>
      <c r="V10" s="20"/>
      <c r="W10" s="20"/>
      <c r="X10" s="20"/>
    </row>
    <row r="11" spans="2:24" x14ac:dyDescent="0.25">
      <c r="B11" s="49"/>
      <c r="C11" s="49"/>
      <c r="D11" s="49"/>
      <c r="E11" s="49"/>
      <c r="F11" s="49"/>
      <c r="J11" s="38" t="s">
        <v>57</v>
      </c>
      <c r="K11" s="38" t="s">
        <v>104</v>
      </c>
      <c r="L11" s="38"/>
      <c r="M11" s="38" t="s">
        <v>105</v>
      </c>
      <c r="T11" s="20"/>
      <c r="U11" s="20"/>
      <c r="V11" s="20"/>
      <c r="W11" s="20"/>
      <c r="X11" s="20"/>
    </row>
    <row r="12" spans="2:24" x14ac:dyDescent="0.25">
      <c r="B12" s="4"/>
      <c r="C12" s="4"/>
      <c r="D12" s="4"/>
      <c r="E12" s="4"/>
      <c r="F12" s="4"/>
      <c r="J12" s="20">
        <v>0</v>
      </c>
      <c r="K12" s="20">
        <v>1</v>
      </c>
      <c r="L12" s="20"/>
      <c r="M12" s="20" t="e">
        <f ca="1">_xll.Multivariate.Normal($M$12:$M$15,$J$4:$M$7,J12,K12)</f>
        <v>#NAME?</v>
      </c>
      <c r="T12" s="20"/>
      <c r="U12" s="20"/>
      <c r="V12" s="20"/>
      <c r="W12" s="20"/>
      <c r="X12" s="20"/>
    </row>
    <row r="13" spans="2:24" ht="15" customHeight="1" x14ac:dyDescent="0.25">
      <c r="B13" s="49" t="s">
        <v>112</v>
      </c>
      <c r="C13" s="49"/>
      <c r="D13" s="49"/>
      <c r="E13" s="49"/>
      <c r="F13" s="49"/>
      <c r="J13" s="20">
        <v>1</v>
      </c>
      <c r="K13" s="20">
        <v>1</v>
      </c>
      <c r="L13" s="20"/>
      <c r="M13" s="20" t="e">
        <f ca="1">_xll.Multivariate.Normal($M$12:$M$15,$J$4:$M$7,J13,K13)</f>
        <v>#NAME?</v>
      </c>
      <c r="T13" s="20"/>
      <c r="U13" s="20"/>
      <c r="V13" s="20"/>
      <c r="W13" s="20"/>
      <c r="X13" s="20"/>
    </row>
    <row r="14" spans="2:24" x14ac:dyDescent="0.25">
      <c r="B14" s="49"/>
      <c r="C14" s="49"/>
      <c r="D14" s="49"/>
      <c r="E14" s="49"/>
      <c r="F14" s="49"/>
      <c r="J14" s="20">
        <v>2</v>
      </c>
      <c r="K14" s="20">
        <v>1</v>
      </c>
      <c r="L14" s="20"/>
      <c r="M14" s="20" t="e">
        <f ca="1">_xll.Multivariate.Normal($M$12:$M$15,$J$4:$M$7,J14,K14)</f>
        <v>#NAME?</v>
      </c>
      <c r="T14" s="20"/>
      <c r="U14" s="20"/>
      <c r="V14" s="20"/>
      <c r="W14" s="20"/>
      <c r="X14" s="20"/>
    </row>
    <row r="15" spans="2:24" x14ac:dyDescent="0.25">
      <c r="B15" s="3"/>
      <c r="C15" s="3"/>
      <c r="D15" s="3"/>
      <c r="E15" s="3"/>
      <c r="F15" s="3"/>
      <c r="J15" s="20">
        <v>3</v>
      </c>
      <c r="K15" s="20">
        <v>1</v>
      </c>
      <c r="L15" s="20"/>
      <c r="M15" s="20" t="e">
        <f ca="1">_xll.Multivariate.Normal($M$12:$M$15,$J$4:$M$7,J15,K15)</f>
        <v>#NAME?</v>
      </c>
      <c r="T15" s="20"/>
      <c r="U15" s="20"/>
      <c r="V15" s="20"/>
      <c r="W15" s="20"/>
      <c r="X15" s="20"/>
    </row>
    <row r="16" spans="2:24" x14ac:dyDescent="0.25">
      <c r="B16" s="49" t="s">
        <v>114</v>
      </c>
      <c r="C16" s="49"/>
      <c r="D16" s="49"/>
      <c r="E16" s="49"/>
      <c r="F16" s="49"/>
      <c r="T16" s="20"/>
      <c r="U16" s="20"/>
      <c r="V16" s="20"/>
      <c r="W16" s="20"/>
      <c r="X16" s="20"/>
    </row>
    <row r="17" spans="2:24" x14ac:dyDescent="0.25">
      <c r="B17" s="49"/>
      <c r="C17" s="49"/>
      <c r="D17" s="49"/>
      <c r="E17" s="49"/>
      <c r="F17" s="49"/>
      <c r="T17" s="20"/>
      <c r="U17" s="20"/>
      <c r="V17" s="20"/>
      <c r="W17" s="20"/>
      <c r="X17" s="20"/>
    </row>
    <row r="18" spans="2:24" ht="15" customHeight="1" x14ac:dyDescent="0.25">
      <c r="B18" s="49"/>
      <c r="C18" s="49"/>
      <c r="D18" s="49"/>
      <c r="E18" s="49"/>
      <c r="F18" s="49"/>
      <c r="T18" s="20"/>
      <c r="U18" s="20"/>
      <c r="V18" s="20"/>
      <c r="W18" s="20"/>
      <c r="X18" s="20"/>
    </row>
    <row r="19" spans="2:24" x14ac:dyDescent="0.25">
      <c r="B19" s="49"/>
      <c r="C19" s="49"/>
      <c r="D19" s="49"/>
      <c r="E19" s="49"/>
      <c r="F19" s="49"/>
      <c r="T19" s="20"/>
      <c r="U19" s="20"/>
      <c r="V19" s="20"/>
      <c r="W19" s="20"/>
      <c r="X19" s="20"/>
    </row>
    <row r="20" spans="2:24" x14ac:dyDescent="0.25">
      <c r="B20" s="49"/>
      <c r="C20" s="49"/>
      <c r="D20" s="49"/>
      <c r="E20" s="49"/>
      <c r="F20" s="49"/>
      <c r="T20" s="20"/>
      <c r="U20" s="20"/>
      <c r="V20" s="20"/>
      <c r="W20" s="20"/>
      <c r="X20" s="20"/>
    </row>
    <row r="21" spans="2:24" x14ac:dyDescent="0.25">
      <c r="T21" s="20"/>
      <c r="U21" s="20"/>
      <c r="V21" s="20"/>
      <c r="W21" s="20"/>
      <c r="X21" s="20"/>
    </row>
    <row r="22" spans="2:24" x14ac:dyDescent="0.25">
      <c r="T22" s="20"/>
      <c r="U22" s="20"/>
      <c r="V22" s="20"/>
      <c r="W22" s="20"/>
      <c r="X22" s="20"/>
    </row>
    <row r="23" spans="2:24" x14ac:dyDescent="0.25">
      <c r="T23" s="20"/>
      <c r="U23" s="20"/>
      <c r="V23" s="20"/>
      <c r="W23" s="20"/>
      <c r="X23" s="20"/>
    </row>
    <row r="24" spans="2:24" x14ac:dyDescent="0.25">
      <c r="T24" s="20"/>
      <c r="U24" s="20"/>
      <c r="V24" s="20"/>
      <c r="W24" s="20"/>
      <c r="X24" s="20"/>
    </row>
    <row r="25" spans="2:24" x14ac:dyDescent="0.25">
      <c r="O25" s="20"/>
    </row>
    <row r="26" spans="2:24" x14ac:dyDescent="0.25">
      <c r="O26" s="20"/>
    </row>
  </sheetData>
  <mergeCells count="5">
    <mergeCell ref="D1:F2"/>
    <mergeCell ref="B4:F6"/>
    <mergeCell ref="B8:F11"/>
    <mergeCell ref="B13:F14"/>
    <mergeCell ref="B16:F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6"/>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24" ht="15" customHeight="1" x14ac:dyDescent="0.3">
      <c r="B1" s="26"/>
      <c r="C1" s="26"/>
      <c r="D1" s="47" t="s">
        <v>87</v>
      </c>
      <c r="E1" s="47"/>
      <c r="F1" s="47"/>
    </row>
    <row r="2" spans="2:24" ht="15" customHeight="1" x14ac:dyDescent="0.3">
      <c r="B2" s="27" t="s">
        <v>107</v>
      </c>
      <c r="C2" s="27"/>
      <c r="D2" s="48"/>
      <c r="E2" s="48"/>
      <c r="F2" s="48"/>
      <c r="J2" s="17" t="s">
        <v>99</v>
      </c>
      <c r="K2" s="17"/>
      <c r="L2" s="17"/>
      <c r="M2" s="17"/>
    </row>
    <row r="3" spans="2:24" x14ac:dyDescent="0.25">
      <c r="J3" s="10" t="s">
        <v>100</v>
      </c>
      <c r="K3" s="10" t="s">
        <v>101</v>
      </c>
      <c r="L3" s="10" t="s">
        <v>102</v>
      </c>
      <c r="M3" s="10" t="s">
        <v>103</v>
      </c>
    </row>
    <row r="4" spans="2:24" ht="15" customHeight="1" x14ac:dyDescent="0.25">
      <c r="B4" s="49" t="s">
        <v>111</v>
      </c>
      <c r="C4" s="49"/>
      <c r="D4" s="49"/>
      <c r="E4" s="49"/>
      <c r="F4" s="49"/>
      <c r="I4" s="37" t="s">
        <v>100</v>
      </c>
      <c r="J4" s="29">
        <v>1</v>
      </c>
      <c r="K4" s="30"/>
      <c r="L4" s="30"/>
      <c r="M4" s="31"/>
      <c r="T4" s="20"/>
      <c r="U4" s="20"/>
      <c r="V4" s="20"/>
      <c r="W4" s="20"/>
      <c r="X4" s="20"/>
    </row>
    <row r="5" spans="2:24" x14ac:dyDescent="0.25">
      <c r="B5" s="49"/>
      <c r="C5" s="49"/>
      <c r="D5" s="49"/>
      <c r="E5" s="49"/>
      <c r="F5" s="49"/>
      <c r="I5" s="37" t="s">
        <v>101</v>
      </c>
      <c r="J5" s="32">
        <v>0.6</v>
      </c>
      <c r="K5" s="20">
        <v>1</v>
      </c>
      <c r="L5" s="20"/>
      <c r="M5" s="33"/>
      <c r="T5" s="20"/>
      <c r="U5" s="20"/>
      <c r="V5" s="20"/>
      <c r="W5" s="20"/>
      <c r="X5" s="20"/>
    </row>
    <row r="6" spans="2:24" x14ac:dyDescent="0.25">
      <c r="B6" s="49"/>
      <c r="C6" s="49"/>
      <c r="D6" s="49"/>
      <c r="E6" s="49"/>
      <c r="F6" s="49"/>
      <c r="I6" s="37" t="s">
        <v>102</v>
      </c>
      <c r="J6" s="32">
        <v>0.6</v>
      </c>
      <c r="K6" s="20">
        <v>0.6</v>
      </c>
      <c r="L6" s="20">
        <v>1</v>
      </c>
      <c r="M6" s="33"/>
      <c r="T6" s="20"/>
      <c r="U6" s="20"/>
      <c r="V6" s="20"/>
      <c r="W6" s="20"/>
      <c r="X6" s="20"/>
    </row>
    <row r="7" spans="2:24" ht="15" customHeight="1" x14ac:dyDescent="0.25">
      <c r="B7" s="49" t="s">
        <v>109</v>
      </c>
      <c r="C7" s="49"/>
      <c r="D7" s="49"/>
      <c r="E7" s="49"/>
      <c r="F7" s="49"/>
      <c r="I7" s="37" t="s">
        <v>103</v>
      </c>
      <c r="J7" s="34">
        <v>-0.5</v>
      </c>
      <c r="K7" s="35">
        <v>0.5</v>
      </c>
      <c r="L7" s="35">
        <v>-0.5</v>
      </c>
      <c r="M7" s="36">
        <v>1</v>
      </c>
      <c r="T7" s="20"/>
      <c r="U7" s="20"/>
      <c r="V7" s="20"/>
      <c r="W7" s="20"/>
      <c r="X7" s="20"/>
    </row>
    <row r="8" spans="2:24" ht="15" customHeight="1" x14ac:dyDescent="0.25">
      <c r="B8" s="49"/>
      <c r="C8" s="49"/>
      <c r="D8" s="49"/>
      <c r="E8" s="49"/>
      <c r="F8" s="49"/>
      <c r="T8" s="20"/>
      <c r="U8" s="20"/>
      <c r="V8" s="20"/>
      <c r="W8" s="20"/>
      <c r="X8" s="20"/>
    </row>
    <row r="9" spans="2:24" x14ac:dyDescent="0.25">
      <c r="B9" s="49"/>
      <c r="C9" s="49"/>
      <c r="D9" s="49"/>
      <c r="E9" s="49"/>
      <c r="F9" s="49"/>
      <c r="J9" s="17" t="s">
        <v>87</v>
      </c>
      <c r="K9" s="17"/>
      <c r="L9" s="17"/>
      <c r="M9" s="17"/>
      <c r="T9" s="20"/>
      <c r="U9" s="20"/>
      <c r="V9" s="20"/>
      <c r="W9" s="20"/>
      <c r="X9" s="20"/>
    </row>
    <row r="10" spans="2:24" x14ac:dyDescent="0.25">
      <c r="B10" s="4"/>
      <c r="C10" s="4"/>
      <c r="D10" s="4"/>
      <c r="E10" s="4"/>
      <c r="F10" s="4"/>
      <c r="T10" s="20"/>
      <c r="U10" s="20"/>
      <c r="V10" s="20"/>
      <c r="W10" s="20"/>
      <c r="X10" s="20"/>
    </row>
    <row r="11" spans="2:24" ht="15" customHeight="1" x14ac:dyDescent="0.25">
      <c r="B11" s="49" t="s">
        <v>149</v>
      </c>
      <c r="C11" s="49"/>
      <c r="D11" s="49"/>
      <c r="E11" s="49"/>
      <c r="F11" s="49"/>
      <c r="J11" s="38" t="s">
        <v>57</v>
      </c>
      <c r="K11" s="38" t="s">
        <v>104</v>
      </c>
      <c r="L11" s="38"/>
      <c r="M11" s="38" t="s">
        <v>105</v>
      </c>
      <c r="T11" s="20"/>
      <c r="U11" s="20"/>
      <c r="V11" s="20"/>
      <c r="W11" s="20"/>
      <c r="X11" s="20"/>
    </row>
    <row r="12" spans="2:24" ht="15" customHeight="1" x14ac:dyDescent="0.25">
      <c r="B12" s="49"/>
      <c r="C12" s="49"/>
      <c r="D12" s="49"/>
      <c r="E12" s="49"/>
      <c r="F12" s="49"/>
      <c r="J12" s="20">
        <v>0</v>
      </c>
      <c r="K12" s="20">
        <v>1</v>
      </c>
      <c r="L12" s="20"/>
      <c r="M12" s="20" t="e">
        <f ca="1">_xll.Multivariate.Normal($M$12:$M$15,$J$4:$M$7,J12,K12)</f>
        <v>#NAME?</v>
      </c>
      <c r="T12" s="20"/>
      <c r="U12" s="20"/>
      <c r="V12" s="20"/>
      <c r="W12" s="20"/>
      <c r="X12" s="20"/>
    </row>
    <row r="13" spans="2:24" ht="15" customHeight="1" x14ac:dyDescent="0.25">
      <c r="B13" s="49"/>
      <c r="C13" s="49"/>
      <c r="D13" s="49"/>
      <c r="E13" s="49"/>
      <c r="F13" s="49"/>
      <c r="J13" s="20">
        <v>1</v>
      </c>
      <c r="K13" s="20">
        <v>1</v>
      </c>
      <c r="L13" s="20"/>
      <c r="M13" s="20" t="e">
        <f ca="1">_xll.Multivariate.Normal($M$12:$M$15,$J$4:$M$7,J13,K13)</f>
        <v>#NAME?</v>
      </c>
      <c r="T13" s="20"/>
      <c r="U13" s="20"/>
      <c r="V13" s="20"/>
      <c r="W13" s="20"/>
      <c r="X13" s="20"/>
    </row>
    <row r="14" spans="2:24" x14ac:dyDescent="0.25">
      <c r="B14" s="3"/>
      <c r="C14" s="3"/>
      <c r="D14" s="3"/>
      <c r="E14" s="3"/>
      <c r="F14" s="3"/>
      <c r="J14" s="20">
        <v>2</v>
      </c>
      <c r="K14" s="20">
        <v>1</v>
      </c>
      <c r="L14" s="20"/>
      <c r="M14" s="20" t="e">
        <f ca="1">_xll.Multivariate.Normal($M$12:$M$15,$J$4:$M$7,J14,K14)</f>
        <v>#NAME?</v>
      </c>
      <c r="T14" s="20"/>
      <c r="U14" s="20"/>
      <c r="V14" s="20"/>
      <c r="W14" s="20"/>
      <c r="X14" s="20"/>
    </row>
    <row r="15" spans="2:24" x14ac:dyDescent="0.25">
      <c r="B15" s="49" t="s">
        <v>110</v>
      </c>
      <c r="C15" s="49"/>
      <c r="D15" s="49"/>
      <c r="E15" s="49"/>
      <c r="F15" s="49"/>
      <c r="J15" s="20">
        <v>3</v>
      </c>
      <c r="K15" s="20">
        <v>1</v>
      </c>
      <c r="L15" s="20"/>
      <c r="M15" s="20" t="e">
        <f ca="1">_xll.Multivariate.Normal($M$12:$M$15,$J$4:$M$7,J15,K15)</f>
        <v>#NAME?</v>
      </c>
      <c r="T15" s="20"/>
      <c r="U15" s="20"/>
      <c r="V15" s="20"/>
      <c r="W15" s="20"/>
      <c r="X15" s="20"/>
    </row>
    <row r="16" spans="2:24" ht="15" customHeight="1" x14ac:dyDescent="0.25">
      <c r="B16" s="49"/>
      <c r="C16" s="49"/>
      <c r="D16" s="49"/>
      <c r="E16" s="49"/>
      <c r="F16" s="49"/>
      <c r="T16" s="20"/>
      <c r="U16" s="20"/>
      <c r="V16" s="20"/>
      <c r="W16" s="20"/>
      <c r="X16" s="20"/>
    </row>
    <row r="17" spans="2:24" x14ac:dyDescent="0.25">
      <c r="B17" s="49"/>
      <c r="C17" s="49"/>
      <c r="D17" s="49"/>
      <c r="E17" s="49"/>
      <c r="F17" s="49"/>
      <c r="T17" s="20"/>
      <c r="U17" s="20"/>
      <c r="V17" s="20"/>
      <c r="W17" s="20"/>
      <c r="X17" s="20"/>
    </row>
    <row r="18" spans="2:24" ht="15" customHeight="1" x14ac:dyDescent="0.25">
      <c r="B18" s="49"/>
      <c r="C18" s="49"/>
      <c r="D18" s="49"/>
      <c r="E18" s="49"/>
      <c r="F18" s="49"/>
      <c r="T18" s="20"/>
      <c r="U18" s="20"/>
      <c r="V18" s="20"/>
      <c r="W18" s="20"/>
      <c r="X18" s="20"/>
    </row>
    <row r="19" spans="2:24" x14ac:dyDescent="0.25">
      <c r="B19" s="49"/>
      <c r="C19" s="49"/>
      <c r="D19" s="49"/>
      <c r="E19" s="49"/>
      <c r="F19" s="49"/>
      <c r="T19" s="20"/>
      <c r="U19" s="20"/>
      <c r="V19" s="20"/>
      <c r="W19" s="20"/>
      <c r="X19" s="20"/>
    </row>
    <row r="20" spans="2:24" x14ac:dyDescent="0.25">
      <c r="B20" s="49"/>
      <c r="C20" s="49"/>
      <c r="D20" s="49"/>
      <c r="E20" s="49"/>
      <c r="F20" s="49"/>
      <c r="T20" s="20"/>
      <c r="U20" s="20"/>
      <c r="V20" s="20"/>
      <c r="W20" s="20"/>
      <c r="X20" s="20"/>
    </row>
    <row r="21" spans="2:24" x14ac:dyDescent="0.25">
      <c r="T21" s="20"/>
      <c r="U21" s="20"/>
      <c r="V21" s="20"/>
      <c r="W21" s="20"/>
      <c r="X21" s="20"/>
    </row>
    <row r="22" spans="2:24" x14ac:dyDescent="0.25">
      <c r="T22" s="20"/>
      <c r="U22" s="20"/>
      <c r="V22" s="20"/>
      <c r="W22" s="20"/>
      <c r="X22" s="20"/>
    </row>
    <row r="23" spans="2:24" x14ac:dyDescent="0.25">
      <c r="T23" s="20"/>
      <c r="U23" s="20"/>
      <c r="V23" s="20"/>
      <c r="W23" s="20"/>
      <c r="X23" s="20"/>
    </row>
    <row r="24" spans="2:24" x14ac:dyDescent="0.25">
      <c r="T24" s="20"/>
      <c r="U24" s="20"/>
      <c r="V24" s="20"/>
      <c r="W24" s="20"/>
      <c r="X24" s="20"/>
    </row>
    <row r="25" spans="2:24" x14ac:dyDescent="0.25">
      <c r="O25" s="20"/>
    </row>
    <row r="26" spans="2:24" x14ac:dyDescent="0.25">
      <c r="O26" s="20"/>
    </row>
  </sheetData>
  <mergeCells count="5">
    <mergeCell ref="B15:F20"/>
    <mergeCell ref="D1:F2"/>
    <mergeCell ref="B4:F6"/>
    <mergeCell ref="B7:F9"/>
    <mergeCell ref="B11:F1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6" ht="15" customHeight="1" x14ac:dyDescent="0.3">
      <c r="B1" s="26"/>
      <c r="C1" s="26"/>
      <c r="D1" s="47" t="s">
        <v>118</v>
      </c>
      <c r="E1" s="47"/>
      <c r="F1" s="47"/>
    </row>
    <row r="2" spans="2:6" ht="15" customHeight="1" x14ac:dyDescent="0.3">
      <c r="B2" s="27" t="s">
        <v>115</v>
      </c>
      <c r="C2" s="27"/>
      <c r="D2" s="48"/>
      <c r="E2" s="48"/>
      <c r="F2" s="48"/>
    </row>
    <row r="4" spans="2:6" ht="15" customHeight="1" x14ac:dyDescent="0.25">
      <c r="B4" s="49" t="s">
        <v>119</v>
      </c>
      <c r="C4" s="49"/>
      <c r="D4" s="49"/>
      <c r="E4" s="49"/>
      <c r="F4" s="49"/>
    </row>
    <row r="5" spans="2:6" x14ac:dyDescent="0.25">
      <c r="B5" s="49"/>
      <c r="C5" s="49"/>
      <c r="D5" s="49"/>
      <c r="E5" s="49"/>
      <c r="F5" s="49"/>
    </row>
    <row r="6" spans="2:6" x14ac:dyDescent="0.25">
      <c r="B6" s="49"/>
      <c r="C6" s="49"/>
      <c r="D6" s="49"/>
      <c r="E6" s="49"/>
      <c r="F6" s="49"/>
    </row>
    <row r="7" spans="2:6" x14ac:dyDescent="0.25">
      <c r="B7" s="4"/>
      <c r="C7" s="4"/>
      <c r="D7" s="4"/>
      <c r="E7" s="4"/>
      <c r="F7" s="4"/>
    </row>
    <row r="8" spans="2:6" ht="15" customHeight="1" x14ac:dyDescent="0.25">
      <c r="B8" s="49" t="s">
        <v>120</v>
      </c>
      <c r="C8" s="49"/>
      <c r="D8" s="49"/>
      <c r="E8" s="49"/>
      <c r="F8" s="49"/>
    </row>
    <row r="9" spans="2:6" x14ac:dyDescent="0.25">
      <c r="B9" s="49"/>
      <c r="C9" s="49"/>
      <c r="D9" s="49"/>
      <c r="E9" s="49"/>
      <c r="F9" s="49"/>
    </row>
    <row r="10" spans="2:6" x14ac:dyDescent="0.25">
      <c r="B10" s="49"/>
      <c r="C10" s="49"/>
      <c r="D10" s="49"/>
      <c r="E10" s="49"/>
      <c r="F10" s="49"/>
    </row>
    <row r="11" spans="2:6" x14ac:dyDescent="0.25">
      <c r="B11" s="49"/>
      <c r="C11" s="49"/>
      <c r="D11" s="49"/>
      <c r="E11" s="49"/>
      <c r="F11" s="49"/>
    </row>
    <row r="12" spans="2:6" x14ac:dyDescent="0.25">
      <c r="B12" s="49"/>
      <c r="C12" s="49"/>
      <c r="D12" s="49"/>
      <c r="E12" s="49"/>
      <c r="F12" s="49"/>
    </row>
    <row r="13" spans="2:6" ht="15" customHeight="1" x14ac:dyDescent="0.25">
      <c r="B13" s="4"/>
      <c r="C13" s="4"/>
      <c r="D13" s="4"/>
      <c r="E13" s="4"/>
      <c r="F13" s="4"/>
    </row>
    <row r="14" spans="2:6" x14ac:dyDescent="0.25">
      <c r="B14" s="4"/>
      <c r="C14" s="4"/>
      <c r="D14" s="4"/>
      <c r="E14" s="4"/>
      <c r="F14" s="4"/>
    </row>
    <row r="15" spans="2:6" x14ac:dyDescent="0.25">
      <c r="B15" s="4"/>
      <c r="C15" s="4"/>
      <c r="D15" s="4"/>
      <c r="E15" s="4"/>
      <c r="F15" s="4"/>
    </row>
    <row r="16" spans="2:6" x14ac:dyDescent="0.25">
      <c r="B16" s="4"/>
      <c r="C16" s="4"/>
      <c r="D16" s="4"/>
      <c r="E16" s="4"/>
      <c r="F16" s="4"/>
    </row>
    <row r="17" spans="2:6" x14ac:dyDescent="0.25">
      <c r="B17" s="4"/>
      <c r="C17" s="4"/>
      <c r="D17" s="4"/>
      <c r="E17" s="4"/>
      <c r="F17" s="4"/>
    </row>
    <row r="18" spans="2:6" ht="15" customHeight="1" x14ac:dyDescent="0.25">
      <c r="B18" s="4"/>
      <c r="C18" s="4"/>
      <c r="D18" s="4"/>
      <c r="E18" s="4"/>
      <c r="F18" s="4"/>
    </row>
    <row r="19" spans="2:6" x14ac:dyDescent="0.25">
      <c r="B19" s="4"/>
      <c r="C19" s="4"/>
      <c r="D19" s="4"/>
      <c r="E19" s="4"/>
      <c r="F19" s="4"/>
    </row>
    <row r="20" spans="2:6" x14ac:dyDescent="0.25">
      <c r="B20" s="4"/>
      <c r="C20" s="4"/>
      <c r="D20" s="4"/>
      <c r="E20" s="4"/>
      <c r="F20" s="4"/>
    </row>
  </sheetData>
  <mergeCells count="3">
    <mergeCell ref="D1:F2"/>
    <mergeCell ref="B4:F6"/>
    <mergeCell ref="B8:F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0"/>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12" ht="15" customHeight="1" x14ac:dyDescent="0.3">
      <c r="B1" s="26"/>
      <c r="C1" s="26"/>
      <c r="D1" s="47" t="s">
        <v>118</v>
      </c>
      <c r="E1" s="47"/>
      <c r="F1" s="47"/>
    </row>
    <row r="2" spans="2:12" ht="15" customHeight="1" x14ac:dyDescent="0.3">
      <c r="B2" s="27" t="s">
        <v>121</v>
      </c>
      <c r="C2" s="27"/>
      <c r="D2" s="48"/>
      <c r="E2" s="48"/>
      <c r="F2" s="48"/>
      <c r="I2" s="20">
        <v>-4</v>
      </c>
      <c r="J2" s="23">
        <v>0</v>
      </c>
      <c r="K2" s="23">
        <v>0</v>
      </c>
      <c r="L2" s="20"/>
    </row>
    <row r="3" spans="2:12" x14ac:dyDescent="0.25">
      <c r="I3" s="20">
        <f>I2+0.5</f>
        <v>-3.5</v>
      </c>
      <c r="J3" s="23">
        <v>0</v>
      </c>
      <c r="K3" s="23">
        <v>0</v>
      </c>
      <c r="L3" s="20"/>
    </row>
    <row r="4" spans="2:12" ht="15" customHeight="1" x14ac:dyDescent="0.25">
      <c r="B4" s="50" t="s">
        <v>127</v>
      </c>
      <c r="C4" s="50"/>
      <c r="D4" s="50"/>
      <c r="E4" s="50"/>
      <c r="F4" s="50"/>
      <c r="I4" s="20">
        <f t="shared" ref="I4:I18" si="0">I3+0.5</f>
        <v>-3</v>
      </c>
      <c r="J4" s="23">
        <v>1</v>
      </c>
      <c r="K4" s="23">
        <v>1</v>
      </c>
      <c r="L4" s="20"/>
    </row>
    <row r="5" spans="2:12" x14ac:dyDescent="0.25">
      <c r="B5" s="3"/>
      <c r="C5" s="3"/>
      <c r="D5" s="3"/>
      <c r="E5" s="3"/>
      <c r="F5" s="3"/>
      <c r="I5" s="20">
        <f t="shared" si="0"/>
        <v>-2.5</v>
      </c>
      <c r="J5" s="23">
        <v>2</v>
      </c>
      <c r="K5" s="23">
        <v>3</v>
      </c>
      <c r="L5" s="20"/>
    </row>
    <row r="6" spans="2:12" x14ac:dyDescent="0.25">
      <c r="B6" s="49" t="s">
        <v>122</v>
      </c>
      <c r="C6" s="49"/>
      <c r="D6" s="49"/>
      <c r="E6" s="49"/>
      <c r="F6" s="49"/>
      <c r="I6" s="20">
        <f t="shared" si="0"/>
        <v>-2</v>
      </c>
      <c r="J6" s="23">
        <v>8</v>
      </c>
      <c r="K6" s="23">
        <v>5</v>
      </c>
      <c r="L6" s="20"/>
    </row>
    <row r="7" spans="2:12" x14ac:dyDescent="0.25">
      <c r="B7" s="49"/>
      <c r="C7" s="49"/>
      <c r="D7" s="49"/>
      <c r="E7" s="49"/>
      <c r="F7" s="49"/>
      <c r="I7" s="20">
        <f t="shared" si="0"/>
        <v>-1.5</v>
      </c>
      <c r="J7" s="23">
        <v>23</v>
      </c>
      <c r="K7" s="23">
        <v>18</v>
      </c>
      <c r="L7" s="20"/>
    </row>
    <row r="8" spans="2:12" ht="15" customHeight="1" x14ac:dyDescent="0.25">
      <c r="B8" s="49"/>
      <c r="C8" s="49"/>
      <c r="D8" s="49"/>
      <c r="E8" s="49"/>
      <c r="F8" s="49"/>
      <c r="I8" s="20">
        <f t="shared" si="0"/>
        <v>-1</v>
      </c>
      <c r="J8" s="23">
        <v>45</v>
      </c>
      <c r="K8" s="23">
        <v>53</v>
      </c>
      <c r="L8" s="20"/>
    </row>
    <row r="9" spans="2:12" x14ac:dyDescent="0.25">
      <c r="B9" s="3"/>
      <c r="C9" s="3"/>
      <c r="D9" s="3"/>
      <c r="E9" s="3"/>
      <c r="F9" s="3"/>
      <c r="I9" s="20">
        <f t="shared" si="0"/>
        <v>-0.5</v>
      </c>
      <c r="J9" s="23">
        <v>75</v>
      </c>
      <c r="K9" s="23">
        <v>64</v>
      </c>
      <c r="L9" s="20"/>
    </row>
    <row r="10" spans="2:12" x14ac:dyDescent="0.25">
      <c r="B10" s="49" t="s">
        <v>123</v>
      </c>
      <c r="C10" s="49"/>
      <c r="D10" s="49"/>
      <c r="E10" s="49"/>
      <c r="F10" s="49"/>
      <c r="I10" s="20">
        <f t="shared" si="0"/>
        <v>0</v>
      </c>
      <c r="J10" s="23">
        <v>96</v>
      </c>
      <c r="K10" s="23">
        <v>114</v>
      </c>
      <c r="L10" s="20"/>
    </row>
    <row r="11" spans="2:12" x14ac:dyDescent="0.25">
      <c r="B11" s="49"/>
      <c r="C11" s="49"/>
      <c r="D11" s="49"/>
      <c r="E11" s="49"/>
      <c r="F11" s="49"/>
      <c r="I11" s="20">
        <f t="shared" si="0"/>
        <v>0.5</v>
      </c>
      <c r="J11" s="23">
        <v>95</v>
      </c>
      <c r="K11" s="23">
        <v>101</v>
      </c>
      <c r="L11" s="20"/>
    </row>
    <row r="12" spans="2:12" x14ac:dyDescent="0.25">
      <c r="B12" s="49"/>
      <c r="C12" s="49"/>
      <c r="D12" s="49"/>
      <c r="E12" s="49"/>
      <c r="F12" s="49"/>
      <c r="I12" s="20">
        <f t="shared" si="0"/>
        <v>1</v>
      </c>
      <c r="J12" s="23">
        <v>75</v>
      </c>
      <c r="K12" s="23">
        <v>75</v>
      </c>
      <c r="L12" s="20"/>
    </row>
    <row r="13" spans="2:12" ht="15" customHeight="1" x14ac:dyDescent="0.25">
      <c r="B13" s="49"/>
      <c r="C13" s="49"/>
      <c r="D13" s="49"/>
      <c r="E13" s="49"/>
      <c r="F13" s="49"/>
      <c r="I13" s="20">
        <f t="shared" si="0"/>
        <v>1.5</v>
      </c>
      <c r="J13" s="23">
        <v>46</v>
      </c>
      <c r="K13" s="23">
        <v>37</v>
      </c>
      <c r="L13" s="20"/>
    </row>
    <row r="14" spans="2:12" x14ac:dyDescent="0.25">
      <c r="B14" s="3"/>
      <c r="C14" s="3"/>
      <c r="D14" s="3"/>
      <c r="E14" s="3"/>
      <c r="F14" s="3"/>
      <c r="I14" s="20">
        <f t="shared" si="0"/>
        <v>2</v>
      </c>
      <c r="J14" s="23">
        <v>22</v>
      </c>
      <c r="K14" s="23">
        <v>22</v>
      </c>
      <c r="L14" s="20"/>
    </row>
    <row r="15" spans="2:12" x14ac:dyDescent="0.25">
      <c r="B15" s="49" t="s">
        <v>124</v>
      </c>
      <c r="C15" s="49"/>
      <c r="D15" s="49"/>
      <c r="E15" s="49"/>
      <c r="F15" s="49"/>
      <c r="I15" s="20">
        <f t="shared" si="0"/>
        <v>2.5</v>
      </c>
      <c r="J15" s="23">
        <v>9</v>
      </c>
      <c r="K15" s="23">
        <v>5</v>
      </c>
      <c r="L15" s="20"/>
    </row>
    <row r="16" spans="2:12" x14ac:dyDescent="0.25">
      <c r="B16" s="49"/>
      <c r="C16" s="49"/>
      <c r="D16" s="49"/>
      <c r="E16" s="49"/>
      <c r="F16" s="49"/>
      <c r="I16" s="20">
        <f t="shared" si="0"/>
        <v>3</v>
      </c>
      <c r="J16" s="23">
        <v>3</v>
      </c>
      <c r="K16" s="23">
        <v>1</v>
      </c>
      <c r="L16" s="20"/>
    </row>
    <row r="17" spans="2:12" x14ac:dyDescent="0.25">
      <c r="B17" s="49"/>
      <c r="C17" s="49"/>
      <c r="D17" s="49"/>
      <c r="E17" s="49"/>
      <c r="F17" s="49"/>
      <c r="I17" s="20">
        <f t="shared" si="0"/>
        <v>3.5</v>
      </c>
      <c r="J17" s="23">
        <v>0</v>
      </c>
      <c r="K17" s="23">
        <v>1</v>
      </c>
      <c r="L17" s="20"/>
    </row>
    <row r="18" spans="2:12" ht="15" customHeight="1" x14ac:dyDescent="0.25">
      <c r="B18" s="4"/>
      <c r="C18" s="4"/>
      <c r="D18" s="4"/>
      <c r="E18" s="4"/>
      <c r="F18" s="4"/>
      <c r="I18" s="20">
        <f t="shared" si="0"/>
        <v>4</v>
      </c>
      <c r="J18" s="23">
        <v>0</v>
      </c>
      <c r="K18" s="23">
        <v>0</v>
      </c>
      <c r="L18" s="20"/>
    </row>
    <row r="19" spans="2:12" x14ac:dyDescent="0.25">
      <c r="B19" s="4"/>
      <c r="C19" s="4"/>
      <c r="D19" s="4"/>
      <c r="E19" s="4"/>
      <c r="F19" s="4"/>
    </row>
    <row r="20" spans="2:12" x14ac:dyDescent="0.25">
      <c r="B20" s="4"/>
      <c r="C20" s="4"/>
      <c r="D20" s="4"/>
      <c r="E20" s="4"/>
      <c r="F20" s="4"/>
      <c r="J20" s="23"/>
      <c r="K20" s="23"/>
    </row>
  </sheetData>
  <sortState xmlns:xlrd2="http://schemas.microsoft.com/office/spreadsheetml/2017/richdata2" ref="L2:L201">
    <sortCondition ref="L2:L201"/>
  </sortState>
  <mergeCells count="5">
    <mergeCell ref="D1:F2"/>
    <mergeCell ref="B15:F17"/>
    <mergeCell ref="B10:F13"/>
    <mergeCell ref="B6:F8"/>
    <mergeCell ref="B4:F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s>
  <sheetData>
    <row r="1" spans="2:6" ht="15" customHeight="1" x14ac:dyDescent="0.3">
      <c r="B1" s="26"/>
      <c r="C1" s="26"/>
      <c r="D1" s="47" t="s">
        <v>118</v>
      </c>
      <c r="E1" s="47"/>
      <c r="F1" s="47"/>
    </row>
    <row r="2" spans="2:6" ht="15" customHeight="1" x14ac:dyDescent="0.3">
      <c r="B2" s="27" t="s">
        <v>125</v>
      </c>
      <c r="C2" s="27"/>
      <c r="D2" s="48"/>
      <c r="E2" s="48"/>
      <c r="F2" s="48"/>
    </row>
    <row r="4" spans="2:6" ht="15" customHeight="1" x14ac:dyDescent="0.25">
      <c r="B4" s="50" t="s">
        <v>128</v>
      </c>
      <c r="C4" s="50"/>
      <c r="D4" s="50"/>
      <c r="E4" s="50"/>
      <c r="F4" s="50"/>
    </row>
    <row r="5" spans="2:6" x14ac:dyDescent="0.25">
      <c r="B5" s="3"/>
      <c r="C5" s="3"/>
      <c r="D5" s="3"/>
      <c r="E5" s="3"/>
      <c r="F5" s="3"/>
    </row>
    <row r="6" spans="2:6" x14ac:dyDescent="0.25">
      <c r="B6" s="49" t="s">
        <v>129</v>
      </c>
      <c r="C6" s="49"/>
      <c r="D6" s="49"/>
      <c r="E6" s="49"/>
      <c r="F6" s="49"/>
    </row>
    <row r="7" spans="2:6" x14ac:dyDescent="0.25">
      <c r="B7" s="49"/>
      <c r="C7" s="49"/>
      <c r="D7" s="49"/>
      <c r="E7" s="49"/>
      <c r="F7" s="49"/>
    </row>
    <row r="8" spans="2:6" ht="15" customHeight="1" x14ac:dyDescent="0.25">
      <c r="B8" s="49"/>
      <c r="C8" s="49"/>
      <c r="D8" s="49"/>
      <c r="E8" s="49"/>
      <c r="F8" s="49"/>
    </row>
    <row r="9" spans="2:6" x14ac:dyDescent="0.25">
      <c r="B9" s="49"/>
      <c r="C9" s="49"/>
      <c r="D9" s="49"/>
      <c r="E9" s="49"/>
      <c r="F9" s="49"/>
    </row>
    <row r="10" spans="2:6" x14ac:dyDescent="0.25">
      <c r="B10" s="4"/>
      <c r="C10" s="4"/>
      <c r="D10" s="4"/>
      <c r="E10" s="4"/>
      <c r="F10" s="4"/>
    </row>
    <row r="11" spans="2:6" x14ac:dyDescent="0.25">
      <c r="B11" s="50" t="s">
        <v>130</v>
      </c>
      <c r="C11" s="50"/>
      <c r="D11" s="50"/>
      <c r="E11" s="50"/>
      <c r="F11" s="50"/>
    </row>
    <row r="12" spans="2:6" x14ac:dyDescent="0.25">
      <c r="B12" s="4"/>
      <c r="C12" s="4"/>
      <c r="D12" s="4"/>
      <c r="E12" s="4"/>
      <c r="F12" s="4"/>
    </row>
    <row r="13" spans="2:6" ht="15" customHeight="1" x14ac:dyDescent="0.25">
      <c r="B13" s="49" t="s">
        <v>131</v>
      </c>
      <c r="C13" s="49"/>
      <c r="D13" s="49"/>
      <c r="E13" s="49"/>
      <c r="F13" s="49"/>
    </row>
    <row r="14" spans="2:6" x14ac:dyDescent="0.25">
      <c r="B14" s="49"/>
      <c r="C14" s="49"/>
      <c r="D14" s="49"/>
      <c r="E14" s="49"/>
      <c r="F14" s="49"/>
    </row>
    <row r="15" spans="2:6" x14ac:dyDescent="0.25">
      <c r="B15" s="49"/>
      <c r="C15" s="49"/>
      <c r="D15" s="49"/>
      <c r="E15" s="49"/>
      <c r="F15" s="49"/>
    </row>
    <row r="16" spans="2:6" x14ac:dyDescent="0.25">
      <c r="B16" s="4"/>
      <c r="C16" s="4"/>
      <c r="D16" s="4"/>
      <c r="E16" s="4"/>
      <c r="F16" s="4"/>
    </row>
    <row r="17" spans="2:6" x14ac:dyDescent="0.25">
      <c r="B17" s="49" t="s">
        <v>132</v>
      </c>
      <c r="C17" s="49"/>
      <c r="D17" s="49"/>
      <c r="E17" s="49"/>
      <c r="F17" s="49"/>
    </row>
    <row r="18" spans="2:6" ht="15" customHeight="1" x14ac:dyDescent="0.25">
      <c r="B18" s="49"/>
      <c r="C18" s="49"/>
      <c r="D18" s="49"/>
      <c r="E18" s="49"/>
      <c r="F18" s="49"/>
    </row>
    <row r="19" spans="2:6" x14ac:dyDescent="0.25">
      <c r="B19" s="49"/>
      <c r="C19" s="49"/>
      <c r="D19" s="49"/>
      <c r="E19" s="49"/>
      <c r="F19" s="49"/>
    </row>
    <row r="20" spans="2:6" x14ac:dyDescent="0.25">
      <c r="B20" s="49"/>
      <c r="C20" s="49"/>
      <c r="D20" s="49"/>
      <c r="E20" s="49"/>
      <c r="F20" s="49"/>
    </row>
  </sheetData>
  <mergeCells count="6">
    <mergeCell ref="B17:F20"/>
    <mergeCell ref="D1:F2"/>
    <mergeCell ref="B4:F4"/>
    <mergeCell ref="B6:F9"/>
    <mergeCell ref="B11:F11"/>
    <mergeCell ref="B13:F1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20"/>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8" max="8" width="9.140625" style="1"/>
    <col min="9" max="9" width="4.5703125" style="1" customWidth="1"/>
    <col min="10" max="10" width="74.85546875" style="1" customWidth="1"/>
    <col min="11" max="16384" width="9.140625" style="1"/>
  </cols>
  <sheetData>
    <row r="1" spans="2:10" ht="15" customHeight="1" x14ac:dyDescent="0.3">
      <c r="B1" s="26"/>
      <c r="C1" s="26"/>
      <c r="D1" s="47"/>
      <c r="E1" s="47"/>
      <c r="F1" s="47"/>
    </row>
    <row r="2" spans="2:10" ht="15" customHeight="1" x14ac:dyDescent="0.3">
      <c r="B2" s="27" t="s">
        <v>134</v>
      </c>
      <c r="C2" s="27"/>
      <c r="D2" s="48"/>
      <c r="E2" s="48"/>
      <c r="F2" s="48"/>
      <c r="J2" s="1" t="s">
        <v>138</v>
      </c>
    </row>
    <row r="4" spans="2:10" ht="15" customHeight="1" x14ac:dyDescent="0.25">
      <c r="B4" s="49" t="s">
        <v>136</v>
      </c>
      <c r="C4" s="49"/>
      <c r="D4" s="49"/>
      <c r="E4" s="49"/>
      <c r="F4" s="49"/>
      <c r="I4" s="41">
        <v>1</v>
      </c>
      <c r="J4" s="1" t="s">
        <v>150</v>
      </c>
    </row>
    <row r="5" spans="2:10" x14ac:dyDescent="0.25">
      <c r="B5" s="49"/>
      <c r="C5" s="49"/>
      <c r="D5" s="49"/>
      <c r="E5" s="49"/>
      <c r="F5" s="49"/>
      <c r="I5" s="41"/>
      <c r="J5" s="28" t="s">
        <v>151</v>
      </c>
    </row>
    <row r="6" spans="2:10" x14ac:dyDescent="0.25">
      <c r="B6" s="49"/>
      <c r="C6" s="49"/>
      <c r="D6" s="49"/>
      <c r="E6" s="49"/>
      <c r="F6" s="49"/>
      <c r="I6" s="41"/>
    </row>
    <row r="7" spans="2:10" x14ac:dyDescent="0.25">
      <c r="B7" s="49"/>
      <c r="C7" s="49"/>
      <c r="D7" s="49"/>
      <c r="E7" s="49"/>
      <c r="F7" s="49"/>
      <c r="I7" s="41">
        <v>2</v>
      </c>
      <c r="J7" s="1" t="s">
        <v>142</v>
      </c>
    </row>
    <row r="8" spans="2:10" ht="15" customHeight="1" x14ac:dyDescent="0.25">
      <c r="B8" s="49" t="s">
        <v>137</v>
      </c>
      <c r="C8" s="49"/>
      <c r="D8" s="49"/>
      <c r="E8" s="49"/>
      <c r="F8" s="49"/>
      <c r="I8" s="41"/>
      <c r="J8" s="1" t="s">
        <v>143</v>
      </c>
    </row>
    <row r="9" spans="2:10" x14ac:dyDescent="0.25">
      <c r="B9" s="49"/>
      <c r="C9" s="49"/>
      <c r="D9" s="49"/>
      <c r="E9" s="49"/>
      <c r="F9" s="49"/>
      <c r="I9" s="41"/>
      <c r="J9" s="40" t="s">
        <v>139</v>
      </c>
    </row>
    <row r="10" spans="2:10" x14ac:dyDescent="0.25">
      <c r="B10" s="49"/>
      <c r="C10" s="49"/>
      <c r="D10" s="49"/>
      <c r="E10" s="49"/>
      <c r="F10" s="49"/>
      <c r="I10" s="41"/>
    </row>
    <row r="11" spans="2:10" x14ac:dyDescent="0.25">
      <c r="B11" s="49"/>
      <c r="C11" s="49"/>
      <c r="D11" s="49"/>
      <c r="E11" s="49"/>
      <c r="F11" s="49"/>
      <c r="I11" s="41">
        <v>3</v>
      </c>
      <c r="J11" s="1" t="s">
        <v>144</v>
      </c>
    </row>
    <row r="12" spans="2:10" x14ac:dyDescent="0.25">
      <c r="B12" s="4"/>
      <c r="C12" s="4"/>
      <c r="D12" s="4"/>
      <c r="E12" s="4"/>
      <c r="F12" s="4"/>
      <c r="I12" s="41"/>
      <c r="J12" s="1" t="s">
        <v>147</v>
      </c>
    </row>
    <row r="13" spans="2:10" ht="15" customHeight="1" x14ac:dyDescent="0.25">
      <c r="B13" s="4"/>
      <c r="C13" s="4"/>
      <c r="D13" s="4"/>
      <c r="E13" s="4"/>
      <c r="F13" s="4"/>
      <c r="I13" s="41"/>
      <c r="J13" s="40" t="s">
        <v>141</v>
      </c>
    </row>
    <row r="14" spans="2:10" x14ac:dyDescent="0.25">
      <c r="B14" s="4"/>
      <c r="C14" s="4"/>
      <c r="D14" s="4"/>
      <c r="E14" s="4"/>
      <c r="F14" s="4"/>
      <c r="I14" s="41"/>
    </row>
    <row r="15" spans="2:10" x14ac:dyDescent="0.25">
      <c r="B15" s="4"/>
      <c r="C15" s="4"/>
      <c r="D15" s="4"/>
      <c r="E15" s="4"/>
      <c r="F15" s="4"/>
      <c r="I15" s="41">
        <v>4</v>
      </c>
      <c r="J15" s="1" t="s">
        <v>145</v>
      </c>
    </row>
    <row r="16" spans="2:10" x14ac:dyDescent="0.25">
      <c r="B16" s="4"/>
      <c r="C16" s="4"/>
      <c r="D16" s="4"/>
      <c r="E16" s="4"/>
      <c r="F16" s="4"/>
      <c r="I16" s="41"/>
      <c r="J16" s="1" t="s">
        <v>146</v>
      </c>
    </row>
    <row r="17" spans="2:13" x14ac:dyDescent="0.25">
      <c r="B17" s="4"/>
      <c r="C17" s="4"/>
      <c r="D17" s="4"/>
      <c r="E17" s="4"/>
      <c r="F17" s="4"/>
      <c r="J17" s="40" t="s">
        <v>140</v>
      </c>
    </row>
    <row r="18" spans="2:13" ht="15" customHeight="1" x14ac:dyDescent="0.25">
      <c r="B18" s="4"/>
      <c r="C18" s="4"/>
      <c r="D18" s="4"/>
      <c r="E18" s="4"/>
      <c r="F18" s="4"/>
      <c r="I18" s="39"/>
    </row>
    <row r="19" spans="2:13" x14ac:dyDescent="0.25">
      <c r="B19" s="4"/>
      <c r="C19" s="4"/>
      <c r="D19" s="4"/>
      <c r="E19" s="4"/>
      <c r="F19" s="4"/>
      <c r="M19" s="40"/>
    </row>
    <row r="20" spans="2:13" x14ac:dyDescent="0.25">
      <c r="B20" s="4"/>
      <c r="C20" s="4"/>
      <c r="D20" s="4"/>
      <c r="E20" s="4"/>
      <c r="F20" s="4"/>
    </row>
  </sheetData>
  <mergeCells count="3">
    <mergeCell ref="D1:F2"/>
    <mergeCell ref="B4:F7"/>
    <mergeCell ref="B8:F11"/>
  </mergeCells>
  <hyperlinks>
    <hyperlink ref="J9" r:id="rId1" xr:uid="{00000000-0004-0000-1100-000000000000}"/>
    <hyperlink ref="J13" r:id="rId2" xr:uid="{00000000-0004-0000-1100-000001000000}"/>
    <hyperlink ref="J17" r:id="rId3" xr:uid="{00000000-0004-0000-1100-000002000000}"/>
    <hyperlink ref="J5" r:id="rId4" xr:uid="{FCA11A1D-58EF-4321-AFB2-CF43D9F09521}"/>
  </hyperlinks>
  <pageMargins left="0.7" right="0.7" top="0.75" bottom="0.75" header="0.3" footer="0.3"/>
  <pageSetup orientation="portrait" r:id="rId5"/>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21"/>
  <sheetViews>
    <sheetView workbookViewId="0">
      <pane xSplit="7" topLeftCell="H1" activePane="topRight" state="frozen"/>
      <selection pane="topRight" activeCell="H1" sqref="H1"/>
    </sheetView>
  </sheetViews>
  <sheetFormatPr defaultRowHeight="15" x14ac:dyDescent="0.25"/>
  <cols>
    <col min="1" max="1" width="4.5703125" style="1" customWidth="1"/>
    <col min="2" max="2" width="9.140625" style="1" customWidth="1"/>
    <col min="3" max="6" width="9.140625" style="1"/>
    <col min="7" max="7" width="4" style="2" customWidth="1"/>
    <col min="8" max="8" width="9.140625" style="1"/>
    <col min="9" max="9" width="38.5703125" style="1" customWidth="1"/>
    <col min="10" max="16384" width="9.140625" style="1"/>
  </cols>
  <sheetData>
    <row r="1" spans="2:10" ht="15" customHeight="1" x14ac:dyDescent="0.3">
      <c r="B1" s="26"/>
      <c r="C1" s="26"/>
      <c r="D1" s="47"/>
      <c r="E1" s="47"/>
      <c r="F1" s="47"/>
      <c r="I1" s="42" t="s">
        <v>89</v>
      </c>
      <c r="J1" s="42"/>
    </row>
    <row r="2" spans="2:10" ht="15" customHeight="1" x14ac:dyDescent="0.3">
      <c r="B2" s="27" t="s">
        <v>135</v>
      </c>
      <c r="C2" s="27"/>
      <c r="D2" s="48"/>
      <c r="E2" s="48"/>
      <c r="F2" s="48"/>
      <c r="I2" s="43"/>
      <c r="J2" s="43"/>
    </row>
    <row r="4" spans="2:10" ht="15" customHeight="1" x14ac:dyDescent="0.25">
      <c r="B4" s="49"/>
      <c r="C4" s="49"/>
      <c r="D4" s="49"/>
      <c r="E4" s="49"/>
      <c r="F4" s="49"/>
      <c r="I4" s="28" t="s">
        <v>1</v>
      </c>
      <c r="J4" s="1">
        <v>1</v>
      </c>
    </row>
    <row r="5" spans="2:10" x14ac:dyDescent="0.25">
      <c r="B5" s="49"/>
      <c r="C5" s="49"/>
      <c r="D5" s="49"/>
      <c r="E5" s="49"/>
      <c r="F5" s="49"/>
      <c r="I5" s="28" t="s">
        <v>90</v>
      </c>
      <c r="J5" s="1">
        <v>2</v>
      </c>
    </row>
    <row r="6" spans="2:10" x14ac:dyDescent="0.25">
      <c r="B6" s="49"/>
      <c r="C6" s="49"/>
      <c r="D6" s="49"/>
      <c r="E6" s="49"/>
      <c r="F6" s="49"/>
      <c r="I6" s="28" t="s">
        <v>91</v>
      </c>
      <c r="J6" s="1">
        <v>3</v>
      </c>
    </row>
    <row r="7" spans="2:10" x14ac:dyDescent="0.25">
      <c r="B7" s="4"/>
      <c r="C7" s="4"/>
      <c r="D7" s="4"/>
      <c r="E7" s="4"/>
      <c r="F7" s="4"/>
      <c r="I7" s="28" t="s">
        <v>92</v>
      </c>
      <c r="J7" s="1">
        <v>4</v>
      </c>
    </row>
    <row r="8" spans="2:10" ht="15" customHeight="1" x14ac:dyDescent="0.25">
      <c r="B8" s="4"/>
      <c r="C8" s="4"/>
      <c r="D8" s="4"/>
      <c r="E8" s="4"/>
      <c r="F8" s="4"/>
      <c r="I8" s="28" t="s">
        <v>93</v>
      </c>
      <c r="J8" s="1">
        <v>5</v>
      </c>
    </row>
    <row r="9" spans="2:10" x14ac:dyDescent="0.25">
      <c r="B9" s="4"/>
      <c r="C9" s="4"/>
      <c r="D9" s="4"/>
      <c r="E9" s="4"/>
      <c r="F9" s="4"/>
      <c r="I9" s="28" t="s">
        <v>94</v>
      </c>
      <c r="J9" s="1">
        <v>6</v>
      </c>
    </row>
    <row r="10" spans="2:10" x14ac:dyDescent="0.25">
      <c r="B10" s="4"/>
      <c r="C10" s="4"/>
      <c r="D10" s="4"/>
      <c r="E10" s="4"/>
      <c r="F10" s="4"/>
      <c r="I10" s="28" t="s">
        <v>95</v>
      </c>
      <c r="J10" s="1">
        <v>7</v>
      </c>
    </row>
    <row r="11" spans="2:10" x14ac:dyDescent="0.25">
      <c r="B11" s="4"/>
      <c r="C11" s="4"/>
      <c r="D11" s="4"/>
      <c r="E11" s="4"/>
      <c r="F11" s="4"/>
      <c r="I11" s="28" t="s">
        <v>96</v>
      </c>
      <c r="J11" s="1">
        <v>8</v>
      </c>
    </row>
    <row r="12" spans="2:10" x14ac:dyDescent="0.25">
      <c r="B12" s="4"/>
      <c r="C12" s="4"/>
      <c r="D12" s="4"/>
      <c r="E12" s="4"/>
      <c r="F12" s="4"/>
      <c r="I12" s="28" t="s">
        <v>53</v>
      </c>
      <c r="J12" s="1">
        <v>9</v>
      </c>
    </row>
    <row r="13" spans="2:10" ht="15" customHeight="1" x14ac:dyDescent="0.25">
      <c r="B13" s="4"/>
      <c r="C13" s="4"/>
      <c r="D13" s="4"/>
      <c r="E13" s="4"/>
      <c r="F13" s="4"/>
      <c r="I13" s="28" t="s">
        <v>74</v>
      </c>
      <c r="J13" s="1">
        <v>10</v>
      </c>
    </row>
    <row r="14" spans="2:10" x14ac:dyDescent="0.25">
      <c r="B14" s="4"/>
      <c r="C14" s="4"/>
      <c r="D14" s="4"/>
      <c r="E14" s="4"/>
      <c r="F14" s="4"/>
      <c r="I14" s="28" t="s">
        <v>97</v>
      </c>
      <c r="J14" s="1">
        <v>11</v>
      </c>
    </row>
    <row r="15" spans="2:10" x14ac:dyDescent="0.25">
      <c r="B15" s="4"/>
      <c r="C15" s="4"/>
      <c r="D15" s="4"/>
      <c r="E15" s="4"/>
      <c r="F15" s="4"/>
      <c r="I15" s="28" t="s">
        <v>98</v>
      </c>
      <c r="J15" s="1">
        <v>12</v>
      </c>
    </row>
    <row r="16" spans="2:10" x14ac:dyDescent="0.25">
      <c r="B16" s="4"/>
      <c r="C16" s="4"/>
      <c r="D16" s="4"/>
      <c r="E16" s="4"/>
      <c r="F16" s="4"/>
      <c r="I16" s="28" t="s">
        <v>113</v>
      </c>
      <c r="J16" s="1">
        <v>13</v>
      </c>
    </row>
    <row r="17" spans="2:10" x14ac:dyDescent="0.25">
      <c r="B17" s="4"/>
      <c r="C17" s="4"/>
      <c r="D17" s="4"/>
      <c r="E17" s="4"/>
      <c r="F17" s="4"/>
      <c r="I17" s="28" t="s">
        <v>133</v>
      </c>
      <c r="J17" s="1">
        <v>14</v>
      </c>
    </row>
    <row r="18" spans="2:10" ht="15" customHeight="1" x14ac:dyDescent="0.25">
      <c r="B18" s="4"/>
      <c r="C18" s="4"/>
      <c r="D18" s="4"/>
      <c r="E18" s="4"/>
      <c r="F18" s="4"/>
      <c r="I18" s="28" t="s">
        <v>126</v>
      </c>
      <c r="J18" s="1">
        <v>15</v>
      </c>
    </row>
    <row r="19" spans="2:10" x14ac:dyDescent="0.25">
      <c r="B19" s="4"/>
      <c r="C19" s="4"/>
      <c r="D19" s="4"/>
      <c r="E19" s="4"/>
      <c r="F19" s="4"/>
      <c r="I19" s="28" t="s">
        <v>128</v>
      </c>
      <c r="J19" s="1">
        <v>16</v>
      </c>
    </row>
    <row r="20" spans="2:10" x14ac:dyDescent="0.25">
      <c r="B20" s="4"/>
      <c r="C20" s="4"/>
      <c r="D20" s="4"/>
      <c r="E20" s="4"/>
      <c r="F20" s="4"/>
      <c r="I20" s="28" t="s">
        <v>148</v>
      </c>
      <c r="J20" s="1">
        <v>17</v>
      </c>
    </row>
    <row r="21" spans="2:10" x14ac:dyDescent="0.25">
      <c r="I21" s="28"/>
    </row>
  </sheetData>
  <mergeCells count="3">
    <mergeCell ref="D1:F2"/>
    <mergeCell ref="B4:F6"/>
    <mergeCell ref="I1:J2"/>
  </mergeCells>
  <hyperlinks>
    <hyperlink ref="I4" location="Welcome!H1" tooltip="Page 1" display="Welcome" xr:uid="{00000000-0004-0000-1200-000000000000}"/>
    <hyperlink ref="I5" location="'Page 2'!H1" tooltip="Page 2" display="The Basics" xr:uid="{00000000-0004-0000-1200-000001000000}"/>
    <hyperlink ref="I6" location="'Page 3'!H1" tooltip="Page 3" display="Running a Simulation" xr:uid="{00000000-0004-0000-1200-000002000000}"/>
    <hyperlink ref="I7" location="'Page 4'!H1" tooltip="Page 4" display="Building a Model" xr:uid="{00000000-0004-0000-1200-000003000000}"/>
    <hyperlink ref="I8" location="'Page 5'!H1" tooltip="Page 5" display="Deriving Statistics" xr:uid="{00000000-0004-0000-1200-000004000000}"/>
    <hyperlink ref="I9" location="'Page 6'!H1" tooltip="Page 6" display="Building a Table" xr:uid="{00000000-0004-0000-1200-000005000000}"/>
    <hyperlink ref="I10" location="'Page 7 '!H1" tooltip="Page 7" display="Creating Charts" xr:uid="{00000000-0004-0000-1200-000006000000}"/>
    <hyperlink ref="I11" location="'Page 8'!H1" tooltip="Page 8" display="Review" xr:uid="{00000000-0004-0000-1200-000007000000}"/>
    <hyperlink ref="I12" location="'Page 9'!H1" tooltip="Page 9" display="Summary" xr:uid="{00000000-0004-0000-1200-000008000000}"/>
    <hyperlink ref="I13" location="'Page  10'!I5" tooltip="Page 10" display="QuickView" xr:uid="{00000000-0004-0000-1200-000009000000}"/>
    <hyperlink ref="I14" location="'Page  11'!K6" tooltip="Page 11" display="Correlation" xr:uid="{00000000-0004-0000-1200-00000A000000}"/>
    <hyperlink ref="I15" location="'Page  12'!H1" tooltip="Page 12" display="Multivariate Distributions" xr:uid="{00000000-0004-0000-1200-00000B000000}"/>
    <hyperlink ref="I16" location="'Page  13'!J4:M7" tooltip="Page 13" display="Correlation Matrices" xr:uid="{00000000-0004-0000-1200-00000C000000}"/>
    <hyperlink ref="I17" location="'Page  14'!H1" tooltip="Page 14" display="Configuration Options" xr:uid="{00000000-0004-0000-1200-00000D000000}"/>
    <hyperlink ref="I18" location="'Page  15'!H1" tooltip="Page 15" display="Latin Hypercube Sampling" xr:uid="{00000000-0004-0000-1200-00000E000000}"/>
    <hyperlink ref="I19" location="'Page  16'!H1" tooltip="Page 16" display="Saving Simulation Data" xr:uid="{00000000-0004-0000-1200-00000F000000}"/>
    <hyperlink ref="I20" location="'Page  17'!H1" tooltip="Page 17" display="Correlation Matrices" xr:uid="{00000000-0004-0000-1200-00001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Welcome</vt:lpstr>
      <vt:lpstr>Page 2</vt:lpstr>
      <vt:lpstr>Page 3</vt:lpstr>
      <vt:lpstr>Page 4</vt:lpstr>
      <vt:lpstr>Page 5</vt:lpstr>
      <vt:lpstr>Page 6</vt:lpstr>
      <vt:lpstr>Page 7 </vt:lpstr>
      <vt:lpstr>Page 8</vt:lpstr>
      <vt:lpstr>Page 9</vt:lpstr>
      <vt:lpstr>Page  10</vt:lpstr>
      <vt:lpstr>Page  11</vt:lpstr>
      <vt:lpstr>Page  12</vt:lpstr>
      <vt:lpstr>Page  13</vt:lpstr>
      <vt:lpstr>Page  14</vt:lpstr>
      <vt:lpstr>Page  15</vt:lpstr>
      <vt:lpstr>Page  16</vt:lpstr>
      <vt:lpstr>Page  17</vt:lpstr>
      <vt:lpstr>Page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dc:creator>
  <cp:lastModifiedBy>duncan werner</cp:lastModifiedBy>
  <dcterms:created xsi:type="dcterms:W3CDTF">2014-07-30T23:13:04Z</dcterms:created>
  <dcterms:modified xsi:type="dcterms:W3CDTF">2024-07-08T21:43:48Z</dcterms:modified>
</cp:coreProperties>
</file>